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Certification\0-Offical Documents_Current\Study Planning Guides\"/>
    </mc:Choice>
  </mc:AlternateContent>
  <xr:revisionPtr revIDLastSave="0" documentId="8_{F2BDCFCF-079D-42B4-977A-96DBED3C60B4}" xr6:coauthVersionLast="45" xr6:coauthVersionMax="45" xr10:uidLastSave="{00000000-0000-0000-0000-000000000000}"/>
  <bookViews>
    <workbookView xWindow="564" yWindow="348" windowWidth="18360" windowHeight="9636" activeTab="4" xr2:uid="{4638A4FC-CF7B-4A70-AB36-1F596DF5AE49}"/>
  </bookViews>
  <sheets>
    <sheet name="Summary" sheetId="1" r:id="rId1"/>
    <sheet name="Work Experience" sheetId="2" r:id="rId2"/>
    <sheet name="Professional Development" sheetId="3" r:id="rId3"/>
    <sheet name="Timing" sheetId="4" r:id="rId4"/>
    <sheet name="Study Plan" sheetId="5" r:id="rId5"/>
    <sheet name="Resources" sheetId="6" r:id="rId6"/>
  </sheets>
  <definedNames>
    <definedName name="_xlnm._FilterDatabase" localSheetId="5" hidden="1">Resources!$E$14:$E$22</definedName>
    <definedName name="_xlnm.Print_Area" localSheetId="2">'Professional Development'!$A$1:$G$34</definedName>
    <definedName name="_xlnm.Print_Area" localSheetId="4">'Study Plan'!$A$1:$C$138</definedName>
    <definedName name="_xlnm.Print_Area" localSheetId="0">Summary!$A$1:$C$34</definedName>
    <definedName name="_xlnm.Print_Area" localSheetId="1">'Work Experience'!$A$1:$F$34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5" i="5" l="1"/>
  <c r="B11" i="4"/>
  <c r="A17" i="1"/>
  <c r="A9" i="1"/>
  <c r="A34" i="1"/>
  <c r="A19" i="1"/>
  <c r="A20" i="1"/>
  <c r="A16" i="1"/>
  <c r="A18" i="1"/>
  <c r="A10" i="1"/>
  <c r="A5" i="1" l="1"/>
  <c r="B28" i="1" l="1"/>
  <c r="A8" i="1"/>
  <c r="B33" i="5" l="1"/>
  <c r="D34" i="2"/>
  <c r="B125" i="5"/>
  <c r="B73" i="5"/>
  <c r="B127" i="5" l="1"/>
  <c r="B132" i="5" s="1"/>
  <c r="B136" i="5" s="1"/>
  <c r="B4" i="4" l="1"/>
  <c r="F34" i="3" l="1"/>
  <c r="B22" i="1" s="1"/>
  <c r="B27" i="1" l="1"/>
  <c r="B13" i="1"/>
  <c r="A33" i="1" s="1"/>
</calcChain>
</file>

<file path=xl/sharedStrings.xml><?xml version="1.0" encoding="utf-8"?>
<sst xmlns="http://schemas.openxmlformats.org/spreadsheetml/2006/main" count="297" uniqueCount="202">
  <si>
    <t>Plan for My Certification Journey</t>
  </si>
  <si>
    <t>2) How many years of experience do you have in talent development functions*?</t>
  </si>
  <si>
    <t>Select your answer here--&gt;</t>
  </si>
  <si>
    <t>*Complete the chart on the Work Experience tab to document your relevant work experience</t>
  </si>
  <si>
    <t>Number of months of work experience that I documented --&gt;</t>
  </si>
  <si>
    <t>3) How many hours of qualifying professional development* have you completed in the past 5 years?</t>
  </si>
  <si>
    <t>Select your answer here --&gt;</t>
  </si>
  <si>
    <t>*Complete the chart on the Professional Development tab to document your hours --&gt;</t>
  </si>
  <si>
    <t>4) What is my best timing?</t>
  </si>
  <si>
    <t>5) Next Steps:</t>
  </si>
  <si>
    <t>Certified Professional in Talent Development (CPTD) Eligibility</t>
  </si>
  <si>
    <t>Work Experience Requirement</t>
  </si>
  <si>
    <t>Five (5) years of work experience in talent development field or similar</t>
  </si>
  <si>
    <t>- Does your work experience involve working with adults?</t>
  </si>
  <si>
    <t xml:space="preserve">- Does your work involve functions that fall under the Professional and Organizational Domains of the TD capability model? </t>
  </si>
  <si>
    <t>- Descriptions of the capabilities included in the Professional and Organizational domains can be found below</t>
  </si>
  <si>
    <t>- Your work experience in these functions does not have to be full time</t>
  </si>
  <si>
    <t>Professional Capabilities</t>
  </si>
  <si>
    <t>Organizational Capabilities</t>
  </si>
  <si>
    <t>Learning Sciences</t>
  </si>
  <si>
    <t>Business Insight</t>
  </si>
  <si>
    <t>Instructional Design</t>
  </si>
  <si>
    <t>Consulting &amp; Business Partnering</t>
  </si>
  <si>
    <t>Training Delivery &amp; Facilitation</t>
  </si>
  <si>
    <t>Organization Development &amp; Culture</t>
  </si>
  <si>
    <t>Technology Application</t>
  </si>
  <si>
    <t>Talent Strategy &amp; Management</t>
  </si>
  <si>
    <t>Knowledge Management</t>
  </si>
  <si>
    <t>Performance Improvement</t>
  </si>
  <si>
    <t>Career &amp; Leadership Development</t>
  </si>
  <si>
    <t>Change Management</t>
  </si>
  <si>
    <t>Coaching</t>
  </si>
  <si>
    <t>Data &amp; Analytics</t>
  </si>
  <si>
    <t>Evaluating Impact</t>
  </si>
  <si>
    <t>Future Readiness</t>
  </si>
  <si>
    <t>Record of my Relevant Experience</t>
  </si>
  <si>
    <t>Company</t>
  </si>
  <si>
    <t>Dates</t>
  </si>
  <si>
    <t>Title</t>
  </si>
  <si>
    <t># Years*</t>
  </si>
  <si>
    <t>Primary Capability</t>
  </si>
  <si>
    <t>Contact Person</t>
  </si>
  <si>
    <t>8/29/2014-Present</t>
  </si>
  <si>
    <t>ADD ROWS ABOVE THIS LINE IF YOU HAVE MORE ENTRIES</t>
  </si>
  <si>
    <t>Certified Professional in Talent Development (CPTD) Professional Development Requirement</t>
  </si>
  <si>
    <t>Do I have at least 60 hours of professional development completed during the past 5 years that meet the following guidelines?</t>
  </si>
  <si>
    <t>-Program must be at least 30 minutes in length</t>
  </si>
  <si>
    <t>-The content must align with the Professional or Organizational Capabilities (for more detail click on capabilities below)</t>
  </si>
  <si>
    <t xml:space="preserve">-Programs that cover content from the PERSONAL CAPABILITIES DO NOT count towards your eligibility. </t>
  </si>
  <si>
    <t>-Proof of completion or attendance must be available</t>
  </si>
  <si>
    <t xml:space="preserve">-Only direct instruction time is counted.  No breaks or  networking time can be included </t>
  </si>
  <si>
    <t>-Viewed recordings of conference sessions, online programs and webinars can also qualify if you can obain proof of completion</t>
  </si>
  <si>
    <r>
      <t xml:space="preserve">-The CPTD prep course is worth 20 points, but can only be submitted if it has been </t>
    </r>
    <r>
      <rPr>
        <b/>
        <sz val="11"/>
        <color theme="1"/>
        <rFont val="Calibri"/>
        <family val="2"/>
        <scheme val="minor"/>
      </rPr>
      <t>completed</t>
    </r>
    <r>
      <rPr>
        <sz val="11"/>
        <color theme="1"/>
        <rFont val="Calibri"/>
        <family val="2"/>
        <scheme val="minor"/>
      </rPr>
      <t>.</t>
    </r>
  </si>
  <si>
    <t>Professional Capabilities:</t>
  </si>
  <si>
    <t>Organizational Capabilities:</t>
  </si>
  <si>
    <t>Record of My Professional Development</t>
  </si>
  <si>
    <t>Program Name</t>
  </si>
  <si>
    <t>Organization</t>
  </si>
  <si>
    <t>Capability Covered</t>
  </si>
  <si>
    <t>Start Date</t>
  </si>
  <si>
    <t>End Date</t>
  </si>
  <si>
    <t># Hours</t>
  </si>
  <si>
    <t>Documentation Available?</t>
  </si>
  <si>
    <t>Yes</t>
  </si>
  <si>
    <t>When should I take the CPTD exam?</t>
  </si>
  <si>
    <t xml:space="preserve">Most candidates take 6-7 months to prepare for the CPTD exam. </t>
  </si>
  <si>
    <t>www.td.org/certification/cptd/exam</t>
  </si>
  <si>
    <t>Deadline to apply for that window will be about 30 days before the window opens ---&gt;</t>
  </si>
  <si>
    <r>
      <t xml:space="preserve">1. Building Personal Capability </t>
    </r>
    <r>
      <rPr>
        <b/>
        <sz val="11"/>
        <color rgb="FF000000"/>
        <rFont val="Calibri"/>
        <family val="2"/>
        <scheme val="minor"/>
      </rPr>
      <t>(20 Percent)</t>
    </r>
  </si>
  <si>
    <t>Content Area</t>
  </si>
  <si>
    <t>Communication</t>
  </si>
  <si>
    <t>1.1.3 Skill in using communication strategies that inform and influence audiences.</t>
  </si>
  <si>
    <t>1.1.5 Skill in conceiving, developing, and delivering information in various formats and media.</t>
  </si>
  <si>
    <t>1.1.6 Skill in applying verbal, written, and nonverbal communication techniques.</t>
  </si>
  <si>
    <t>Content Resources:</t>
  </si>
  <si>
    <t xml:space="preserve">Emotional Intelligence and Decision Making </t>
  </si>
  <si>
    <t>1.2.1 Knowledge of theories of emotional intelligence.</t>
  </si>
  <si>
    <t xml:space="preserve">Collaboration and Leadership </t>
  </si>
  <si>
    <t>1.3.1 Knowledge of theories, methods, and techniques to build and manage professional relationships (for example, group dynamics, teamwork, shared experience, and negotiation).</t>
  </si>
  <si>
    <t>1.3.5 Knowledge of conflict management techniques.</t>
  </si>
  <si>
    <t>1.3.10 Knowledge of theories of leadership (for example, transformational, inclusive, and situational).</t>
  </si>
  <si>
    <t xml:space="preserve">Cultural Awareness and Inclusion </t>
  </si>
  <si>
    <t>1.4.6 Skill in integrating diversity and inclusion principles in talent development strategies and initiatives.</t>
  </si>
  <si>
    <t>Project Management</t>
  </si>
  <si>
    <t>1.5.3 Skill in evaluating and prioritizing implications, risks, feasibility, and consequences of potential activities.</t>
  </si>
  <si>
    <t>1.5.6 Skill in establishing, monitoring, and communicating progress toward the achievement of goals, objectives, and milestones.</t>
  </si>
  <si>
    <t>Compliance and Ethical Behavior</t>
  </si>
  <si>
    <t>1.6.3 Knowledge of laws, regulations, and ethical issues related to the access and use of information (for example, intellectual capital, personally identifiable information, and customer data).</t>
  </si>
  <si>
    <r>
      <t>2. Developing</t>
    </r>
    <r>
      <rPr>
        <b/>
        <sz val="12"/>
        <color rgb="FF000000"/>
        <rFont val="Calibri"/>
        <family val="2"/>
        <scheme val="minor"/>
      </rPr>
      <t xml:space="preserve"> Professional Capability (45 Percent)</t>
    </r>
  </si>
  <si>
    <t>2.1.1 Knowledge of the foundational learning theories of behaviorism, cognitivism, and constructivism.</t>
  </si>
  <si>
    <t>2.1.3 Knowledge of theories and models of adult learning (for example, Knowles’ Adult Learning Theory, Bloom’s Taxonomy, Gagne’s Nine Levels of Learning, Mager’s Criterion-Referenced Instruction Approach, social and collaborative learning, and experiential learning).</t>
  </si>
  <si>
    <t xml:space="preserve">Training Delivery and Facilitation </t>
  </si>
  <si>
    <t>2.3.3 Knowledge of facilitation methods and techniques.</t>
  </si>
  <si>
    <t>2.2.11Skill in selecting and aligning delivery options and media for training and learning events to the desired learning or behavioral outcomes.</t>
  </si>
  <si>
    <t>2.2.4 Skill in developing learning and behavioral outcome statements.</t>
  </si>
  <si>
    <t>2.2.6 Skill in designing blueprints, schematics, and other visual representations of learning and development solutions (for example, wireframes, storyboards, and mock-ups).</t>
  </si>
  <si>
    <t>2.2.12 Skill in designing and developing learning assets (for example, roleplays, self-assessments, training manuals, job aids, and visual aids that align to a desired learning or behavioral outcome).</t>
  </si>
  <si>
    <t>2.4.4 Skill in identifying, selecting, and implementing learning technologies (for example, using evaluative criteria and identifying appropriate applications in an instructional environment).</t>
  </si>
  <si>
    <r>
      <t xml:space="preserve">2.4.1 Skill in selecting, integrating, managing, and maintaining learning platforms (for example, learning management systems, knowledge management systems, and performance management systems). </t>
    </r>
    <r>
      <rPr>
        <b/>
        <sz val="11.5"/>
        <color theme="1"/>
        <rFont val="Tw Cen MT"/>
        <family val="2"/>
      </rPr>
      <t>:</t>
    </r>
    <r>
      <rPr>
        <sz val="12"/>
        <color theme="1"/>
        <rFont val="Tw Cen MT"/>
        <family val="2"/>
      </rPr>
      <t xml:space="preserve"> </t>
    </r>
  </si>
  <si>
    <t xml:space="preserve">Knowledge Management </t>
  </si>
  <si>
    <t>2.5.7 Skill in curating instructional content, tools, and resources (for example, researching, evaluating, selecting, and assembling publicly available online courseware).</t>
  </si>
  <si>
    <t>2.5.3 Skill in designing and implementing knowledge management strategy.</t>
  </si>
  <si>
    <t>Career and Leadership Development</t>
  </si>
  <si>
    <t>2.6.8 Skill in sourcing, designing, building, and evaluating leadership development experiences.</t>
  </si>
  <si>
    <t>2.6.6 Knowledge of how to develop and implement qualification programs.</t>
  </si>
  <si>
    <t>2.7.2 Skill in helping individuals or teams identify goals, develop realistic action plans, seek development opportunities, and monitor progress and accountability.</t>
  </si>
  <si>
    <r>
      <t>2.7.3 Skill in coaching supervisors and managers on methods and approaches for supporting employee development.</t>
    </r>
    <r>
      <rPr>
        <b/>
        <sz val="12"/>
        <color theme="1"/>
        <rFont val="Tw Cen MT"/>
        <family val="2"/>
      </rPr>
      <t xml:space="preserve"> </t>
    </r>
  </si>
  <si>
    <t>2.8.1 Knowledge of models and methods to evaluate the impact of learning and talent development solutions.</t>
  </si>
  <si>
    <t>2.8.4 Skill in creating data collection tools, for example questionnaires, surveys and structured interviews.</t>
  </si>
  <si>
    <t>2.8.3 Skill in identifying and defining individual and organizational outcome metrics based on evaluation strategy and business objectives of a solution.</t>
  </si>
  <si>
    <r>
      <t xml:space="preserve">3. Impacting Organizational </t>
    </r>
    <r>
      <rPr>
        <b/>
        <sz val="12"/>
        <color rgb="FF000000"/>
        <rFont val="Calibri"/>
        <family val="2"/>
        <scheme val="minor"/>
      </rPr>
      <t>Capability (35 Percent)</t>
    </r>
  </si>
  <si>
    <t>3.1.7 Skill in creating business cases for talent development initiatives using economic, financial, and organizational data.</t>
  </si>
  <si>
    <t>3.1.6 Skill in managing budgets and resources</t>
  </si>
  <si>
    <t xml:space="preserve">Change Management </t>
  </si>
  <si>
    <t>3.6.1 Knowledge of change management theories and models (for example, Lewin, Kotter, Bridges’ Transition Model, Kubler-Ross Change Curve, and Appreciative Inquiry).</t>
  </si>
  <si>
    <t>Consulting and Business Partnering</t>
  </si>
  <si>
    <t>3.2.5 Skill in synthesizing information to formulate recommendations or a course of action to gain agreement, support, and buy-in from stakeholders.</t>
  </si>
  <si>
    <t>3.2.1 Skill in establishing and managing organizational and business partnerships and relationships.</t>
  </si>
  <si>
    <t>3.2.2 Skill in partnering with other organizational units to provide guidance on departmental or organizational talent requirements.</t>
  </si>
  <si>
    <t>3.2.8 Skill in identifying, minimizing, and overcoming organizational barriers to implementing talent development solutions and strategies.</t>
  </si>
  <si>
    <t>Organization Development and Culture</t>
  </si>
  <si>
    <t>3.3.2 Skill in designing and implementing organizational development strategy.</t>
  </si>
  <si>
    <t>3.3.3 Knowledge of theories and frameworks related to the design, interaction, and operation of social, organizational, and informational systems (for example, Systems Thinking, Open Systems Theory, Chaos and Complexity Theory, Network Theory, and Action Research).</t>
  </si>
  <si>
    <t>3.3.4 Skill in identifying formal and informal relationships, hierarchies, and power dynamics in an organization.</t>
  </si>
  <si>
    <t>3.3.8 Skill in creating a culture which encourages and creates opportunities for dialogue and feedback between individuals and groups (for example, designing collaborative work practices and spaces, and role-modeling effective feedback techniques).</t>
  </si>
  <si>
    <t>3.3.11 Skill in assessing and evaluating employee engagement.</t>
  </si>
  <si>
    <t>3.3.12 Skill in designing and implementing employee engagement strategy.</t>
  </si>
  <si>
    <t>Talent Strategy and Management</t>
  </si>
  <si>
    <t>3.4.16 Skill in designing and implementing performance management strategy.</t>
  </si>
  <si>
    <t>3.4.3 Skill in developing a talent strategy that aligns to organizational strategy to influence organizational outcomes in a positive direction.</t>
  </si>
  <si>
    <t>3.4.4 Skill in designing and implementing strategic plans for talent development projects, programs, and functions.</t>
  </si>
  <si>
    <t>3.4.5 Skill in identifying anticipated constraints or problems affecting talent development initiatives (for example, resource deficiencies or lack of support).</t>
  </si>
  <si>
    <t>3.4.6 Skill in establishing and executing a marketing strategy to promote talent development.</t>
  </si>
  <si>
    <t>3.4.7 Skill in designing and implementing communication strategy to drive talent management objectives.</t>
  </si>
  <si>
    <t>3.4.8 Skill in communicating how talent development strategies and solutions support the achievement of targeted business and organizational results.</t>
  </si>
  <si>
    <t>3.4.9 Skill in communicating the value of lifelong learning and professional development.</t>
  </si>
  <si>
    <t>3.5.6 Skill in designing and implementing performance support systems and tools (for example instructional, resources, data, process models, job aids, and expert advice).</t>
  </si>
  <si>
    <t>3.5.5 Skill in designing and developing performance improvement solutions to address performance gaps.</t>
  </si>
  <si>
    <t>3.5.4 Skill in conducting performance analysis to identify goals, gaps, or opportunities.</t>
  </si>
  <si>
    <r>
      <t>3.5.7 Skill in conducting analysis of systems to improve human performance (for example, determining how organizations learn, closing knowledge or skill</t>
    </r>
    <r>
      <rPr>
        <sz val="12"/>
        <color theme="1"/>
        <rFont val="Tw Cen MT"/>
        <family val="2"/>
      </rPr>
      <t xml:space="preserve"> gaps, and </t>
    </r>
    <r>
      <rPr>
        <sz val="11.5"/>
        <color theme="1"/>
        <rFont val="Tw Cen MT"/>
        <family val="2"/>
      </rPr>
      <t>addressing human factors issues).</t>
    </r>
  </si>
  <si>
    <t>3.5.1 Knowledge of theories, models, and principles of human performance improvement.</t>
  </si>
  <si>
    <t xml:space="preserve">Data and Analytics </t>
  </si>
  <si>
    <t>3.7.6 Skill in selecting and using data visualization techniques (for example, flow charts, graphs, plots, word clouds, and heat maps).</t>
  </si>
  <si>
    <t>3.7.3 Skill in identifying stakeholders' needs, goals, requirements, questions, and objectives to develop a framework and plan for data analysis.</t>
  </si>
  <si>
    <t>3.7.4 Skill in analyzing and interpreting results of data analyses to identify patterns, trends, and relationships among variables.</t>
  </si>
  <si>
    <t>3.7.2 Skill in gathering and organizing data from internal and external sources in logical and practical ways to support retrieval and manipulation.</t>
  </si>
  <si>
    <t>3.8.3 Knowledge of techniques to promote, support, and generate innovation and creativity (for example, design thinking, brainstorming, and ideation).</t>
  </si>
  <si>
    <t>3.8.1 Knowledge of internal and external factors that influence talent development (for example, organizational and business strategies, availability of labor, developments in other industries, societal trends, and technological advances).</t>
  </si>
  <si>
    <t>Review of Weaker Capability Areas</t>
  </si>
  <si>
    <t>hours per week to prepare</t>
  </si>
  <si>
    <t>Capabilities</t>
  </si>
  <si>
    <t>Instructional Designer</t>
  </si>
  <si>
    <t>ABC Company</t>
  </si>
  <si>
    <t>boss@abccompany.com</t>
  </si>
  <si>
    <t>Sample data</t>
  </si>
  <si>
    <t>&lt;---Sample data</t>
  </si>
  <si>
    <t>Consulting Skills Certificate</t>
  </si>
  <si>
    <t>University of Illinois</t>
  </si>
  <si>
    <t>Details Under this Capability Can be Found Here:</t>
  </si>
  <si>
    <t>Hours Required</t>
  </si>
  <si>
    <t>Schedule For</t>
  </si>
  <si>
    <r>
      <rPr>
        <b/>
        <u/>
        <sz val="11"/>
        <color theme="5" tint="-0.249977111117893"/>
        <rFont val="Calibri"/>
        <family val="2"/>
        <scheme val="minor"/>
      </rPr>
      <t>Instructions</t>
    </r>
    <r>
      <rPr>
        <b/>
        <sz val="11"/>
        <color theme="5" tint="-0.249977111117893"/>
        <rFont val="Calibri"/>
        <family val="2"/>
        <scheme val="minor"/>
      </rPr>
      <t>:  Enter the number of hours that you estimate you need to study each topic in the "Hours Required" column.  The hours entered into the spreadsheet are just an example. Your study needs will vary based on your knowledge of the topics. The spreadsheet will calculate the total hours for each domain and your overall total.  Then, at the bottom of the page, enter the total number of weeks you have to prepare before you plan to take the exam.  The number of hours you will need to set aside each week will be calculated for you.  Once you have finalized your plan, go enter the dates that you intend to study each topic.</t>
    </r>
  </si>
  <si>
    <t>Total Study Time Planned for Domain 1 (Calculated field)</t>
  </si>
  <si>
    <t>Total Study Hours to Prepare (Calculated field)</t>
  </si>
  <si>
    <t>Total Time Scheduled to Study Domain 2 (Calculated field)</t>
  </si>
  <si>
    <t>Total Time Planned to Study Domain 3  (Calculated field)</t>
  </si>
  <si>
    <t>Total Study Time Planned  (Calculated field)</t>
  </si>
  <si>
    <t>Coach</t>
  </si>
  <si>
    <t>Elearning Professional</t>
  </si>
  <si>
    <t>HR/OD Professional</t>
  </si>
  <si>
    <t>Independent Consultant</t>
  </si>
  <si>
    <t>Learning Technologist</t>
  </si>
  <si>
    <t>Talent Development Manager</t>
  </si>
  <si>
    <t>Trainer/Facilitator</t>
  </si>
  <si>
    <t>Download the CPTD Study Planning Guide</t>
  </si>
  <si>
    <t>Resources</t>
  </si>
  <si>
    <t>Take a look at the upcoming CPTD exam windows on the page below:</t>
  </si>
  <si>
    <t>PLEASE NOTE: All cells with red text are Calculated Fields.  Cells shaded light blue are data entry fields.</t>
  </si>
  <si>
    <t>TOTAL hours from programs attended - need at least 60 hours for CPTD  (calculated field)</t>
  </si>
  <si>
    <t>Need at least 60 months for CPTD</t>
  </si>
  <si>
    <t>Years of experience entered above converted to months (calculated field) --------------&gt;</t>
  </si>
  <si>
    <r>
      <t xml:space="preserve">You may only enter information into the cells that are shaded in light blue.  Cells with </t>
    </r>
    <r>
      <rPr>
        <b/>
        <sz val="11"/>
        <color rgb="FFFF0000"/>
        <rFont val="Calibri"/>
        <family val="2"/>
        <scheme val="minor"/>
      </rPr>
      <t>red</t>
    </r>
    <r>
      <rPr>
        <b/>
        <sz val="11"/>
        <color rgb="FF0070C0"/>
        <rFont val="Calibri"/>
        <family val="2"/>
        <scheme val="minor"/>
      </rPr>
      <t xml:space="preserve"> text are calculated fields.</t>
    </r>
  </si>
  <si>
    <t>If I am eligible and started preparing today, it is likely I could be ready by:</t>
  </si>
  <si>
    <r>
      <t xml:space="preserve">You may only enter information into the cells that are shaded in light blue.  Cells with </t>
    </r>
    <r>
      <rPr>
        <b/>
        <sz val="11"/>
        <color rgb="FFFF0000"/>
        <rFont val="Calibri"/>
        <family val="2"/>
        <scheme val="minor"/>
      </rPr>
      <t>red text</t>
    </r>
    <r>
      <rPr>
        <b/>
        <sz val="11"/>
        <color rgb="FF0070C0"/>
        <rFont val="Calibri"/>
        <family val="2"/>
        <scheme val="minor"/>
      </rPr>
      <t xml:space="preserve"> are calculated fields or instructions.</t>
    </r>
  </si>
  <si>
    <t>1) What is my career goal for the next few years?</t>
  </si>
  <si>
    <t>28-59 hours</t>
  </si>
  <si>
    <t>*Go to the Timing tab for more information about selecting your test window</t>
  </si>
  <si>
    <t>Target testing window start date - enter date on the Timing tab ---&gt;</t>
  </si>
  <si>
    <t xml:space="preserve"> -Document your work experience and professional development on the appropriate tabs</t>
  </si>
  <si>
    <t xml:space="preserve"> -Download the CPTD Study Planning Guide (see Resources tab) and begin planning your studies</t>
  </si>
  <si>
    <t>Download the CPTD Handbook</t>
  </si>
  <si>
    <t>Download the APTD Planning Worksheet</t>
  </si>
  <si>
    <t>If you started preparing today, it is likely you could be ready by ----&gt;</t>
  </si>
  <si>
    <t>Choose  a target window and enter the first date of that window here ----&gt;</t>
  </si>
  <si>
    <t>Number of weeks you have to study based on your target test window --&gt;</t>
  </si>
  <si>
    <t>Based on the number of hours you plan to study each topic, you will need</t>
  </si>
  <si>
    <t>Active Candidates page</t>
  </si>
  <si>
    <t>Capability Model Interactive Site</t>
  </si>
  <si>
    <t>Learning Plan &amp; Paths</t>
  </si>
  <si>
    <t>Career Goals/Learning Paths</t>
  </si>
  <si>
    <t>Select the answer from the list below that is closest to your career goal:</t>
  </si>
  <si>
    <t>5 or more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</si>
</sst>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b/>
      <u/>
      <sz val="11"/>
      <color theme="1"/>
      <name val="Calibri"/>
      <family val="2"/>
      <scheme val="minor"/>
    </font>
    <font>
      <b/>
      <u/>
      <sz val="11"/>
      <color theme="10"/>
      <name val="Calibri"/>
      <family val="2"/>
      <scheme val="minor"/>
    </font>
    <font>
      <b/>
      <sz val="11"/>
      <color rgb="FFFF0000"/>
      <name val="Calibri"/>
      <family val="2"/>
      <scheme val="minor"/>
    </font>
    <font>
      <b/>
      <sz val="11"/>
      <color rgb="FF000000"/>
      <name val="Calibri"/>
      <family val="2"/>
      <scheme val="minor"/>
    </font>
    <font>
      <b/>
      <sz val="12"/>
      <color theme="1"/>
      <name val="Calibri"/>
      <family val="2"/>
      <scheme val="minor"/>
    </font>
    <font>
      <b/>
      <sz val="12"/>
      <color rgb="FF000000"/>
      <name val="Calibri"/>
      <family val="2"/>
      <scheme val="minor"/>
    </font>
    <font>
      <sz val="11.5"/>
      <color theme="1"/>
      <name val="Tw Cen MT"/>
      <family val="2"/>
    </font>
    <font>
      <b/>
      <sz val="11.5"/>
      <color theme="1"/>
      <name val="Tw Cen MT"/>
      <family val="2"/>
    </font>
    <font>
      <b/>
      <sz val="11.5"/>
      <color theme="1"/>
      <name val="Calibri"/>
      <family val="2"/>
    </font>
    <font>
      <sz val="12"/>
      <color theme="1"/>
      <name val="Tw Cen MT"/>
      <family val="2"/>
    </font>
    <font>
      <b/>
      <sz val="12"/>
      <color theme="1"/>
      <name val="Tw Cen MT"/>
      <family val="2"/>
    </font>
    <font>
      <b/>
      <sz val="11"/>
      <name val="Calibri"/>
      <family val="2"/>
      <scheme val="minor"/>
    </font>
    <font>
      <b/>
      <sz val="11"/>
      <color rgb="FF1E1E1E"/>
      <name val="Segoe UI"/>
      <family val="2"/>
    </font>
    <font>
      <b/>
      <sz val="11"/>
      <color theme="5" tint="-0.249977111117893"/>
      <name val="Calibri"/>
      <family val="2"/>
      <scheme val="minor"/>
    </font>
    <font>
      <b/>
      <u/>
      <sz val="11"/>
      <color theme="5" tint="-0.249977111117893"/>
      <name val="Calibri"/>
      <family val="2"/>
      <scheme val="minor"/>
    </font>
    <font>
      <i/>
      <sz val="11"/>
      <color rgb="FF0070C0"/>
      <name val="Calibri"/>
      <family val="2"/>
      <scheme val="minor"/>
    </font>
    <font>
      <b/>
      <i/>
      <sz val="11"/>
      <color rgb="FF0070C0"/>
      <name val="Calibri"/>
      <family val="2"/>
      <scheme val="minor"/>
    </font>
    <font>
      <b/>
      <sz val="11"/>
      <color rgb="FF0070C0"/>
      <name val="Calibri"/>
      <family val="2"/>
      <scheme val="minor"/>
    </font>
    <font>
      <sz val="11"/>
      <color rgb="FF0070C0"/>
      <name val="Calibri"/>
      <family val="2"/>
      <scheme val="minor"/>
    </font>
    <font>
      <b/>
      <i/>
      <sz val="11"/>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medium">
        <color indexed="64"/>
      </right>
      <top style="thin">
        <color auto="1"/>
      </top>
      <bottom/>
      <diagonal/>
    </border>
    <border>
      <left/>
      <right style="medium">
        <color indexed="64"/>
      </right>
      <top/>
      <bottom style="thin">
        <color auto="1"/>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medium">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dashed">
        <color indexed="64"/>
      </top>
      <bottom/>
      <diagonal/>
    </border>
    <border>
      <left/>
      <right style="medium">
        <color indexed="64"/>
      </right>
      <top style="dashed">
        <color indexed="64"/>
      </top>
      <bottom/>
      <diagonal/>
    </border>
    <border>
      <left style="hair">
        <color auto="1"/>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0">
    <xf numFmtId="0" fontId="0" fillId="0" borderId="0" xfId="0"/>
    <xf numFmtId="0" fontId="1" fillId="0" borderId="0" xfId="0" applyFont="1"/>
    <xf numFmtId="0" fontId="0" fillId="0" borderId="0" xfId="0" quotePrefix="1"/>
    <xf numFmtId="0" fontId="2" fillId="0" borderId="0" xfId="1"/>
    <xf numFmtId="0" fontId="4" fillId="0" borderId="0" xfId="0" applyFont="1"/>
    <xf numFmtId="0" fontId="0" fillId="0" borderId="0" xfId="0" quotePrefix="1" applyAlignment="1">
      <alignment horizontal="left" indent="1"/>
    </xf>
    <xf numFmtId="16" fontId="1" fillId="0" borderId="0" xfId="0" applyNumberFormat="1" applyFont="1"/>
    <xf numFmtId="14" fontId="0" fillId="0" borderId="0" xfId="0" applyNumberFormat="1"/>
    <xf numFmtId="14" fontId="3" fillId="0" borderId="0" xfId="0" applyNumberFormat="1" applyFont="1"/>
    <xf numFmtId="0" fontId="0" fillId="0" borderId="0" xfId="0" applyAlignment="1">
      <alignment horizontal="left" indent="1"/>
    </xf>
    <xf numFmtId="0" fontId="5" fillId="0" borderId="0" xfId="1" applyFont="1" applyAlignment="1">
      <alignment horizontal="left" indent="1"/>
    </xf>
    <xf numFmtId="0" fontId="5" fillId="0" borderId="0" xfId="1" applyFont="1" applyAlignment="1">
      <alignment horizontal="left" indent="2"/>
    </xf>
    <xf numFmtId="0" fontId="2" fillId="0" borderId="0" xfId="1" applyAlignment="1">
      <alignment horizontal="left" indent="2"/>
    </xf>
    <xf numFmtId="0" fontId="2" fillId="0" borderId="0" xfId="1" applyFill="1" applyAlignment="1">
      <alignment horizontal="left" indent="1"/>
    </xf>
    <xf numFmtId="0" fontId="2" fillId="0" borderId="0" xfId="1" quotePrefix="1" applyAlignment="1">
      <alignment horizontal="left" indent="1"/>
    </xf>
    <xf numFmtId="0" fontId="2" fillId="0" borderId="0" xfId="1" applyFill="1" applyAlignment="1">
      <alignment horizontal="left" indent="2"/>
    </xf>
    <xf numFmtId="0" fontId="1" fillId="0" borderId="4" xfId="0" applyFont="1" applyBorder="1" applyAlignment="1">
      <alignment wrapText="1"/>
    </xf>
    <xf numFmtId="0" fontId="1" fillId="0" borderId="5" xfId="0" applyFont="1" applyBorder="1" applyAlignment="1">
      <alignment horizontal="center" vertical="center" wrapText="1"/>
    </xf>
    <xf numFmtId="0" fontId="1" fillId="2" borderId="6" xfId="0" applyFont="1" applyFill="1" applyBorder="1" applyAlignment="1">
      <alignment wrapText="1"/>
    </xf>
    <xf numFmtId="0" fontId="1" fillId="2" borderId="7" xfId="0" applyFont="1" applyFill="1" applyBorder="1" applyAlignment="1">
      <alignment vertical="center" wrapText="1"/>
    </xf>
    <xf numFmtId="0" fontId="1" fillId="0" borderId="6" xfId="0" applyFont="1" applyBorder="1" applyAlignment="1">
      <alignment wrapText="1"/>
    </xf>
    <xf numFmtId="0" fontId="8" fillId="0" borderId="5" xfId="0" applyFont="1" applyBorder="1" applyAlignment="1">
      <alignment horizontal="center" vertical="center" wrapText="1"/>
    </xf>
    <xf numFmtId="0" fontId="1" fillId="3" borderId="11" xfId="0" applyFont="1" applyFill="1" applyBorder="1" applyAlignment="1">
      <alignment wrapText="1"/>
    </xf>
    <xf numFmtId="0" fontId="0" fillId="3" borderId="3" xfId="0" applyFill="1" applyBorder="1" applyAlignment="1">
      <alignment vertical="center" wrapText="1"/>
    </xf>
    <xf numFmtId="0" fontId="0" fillId="3" borderId="7" xfId="0" applyFill="1" applyBorder="1" applyAlignment="1">
      <alignment vertical="center" wrapText="1"/>
    </xf>
    <xf numFmtId="0" fontId="8" fillId="0" borderId="4" xfId="0" applyFont="1" applyBorder="1" applyAlignment="1">
      <alignment wrapText="1"/>
    </xf>
    <xf numFmtId="0" fontId="10" fillId="0" borderId="6" xfId="0" applyFont="1" applyBorder="1" applyAlignment="1">
      <alignment vertical="center" wrapText="1"/>
    </xf>
    <xf numFmtId="0" fontId="11" fillId="0" borderId="4" xfId="0" applyFont="1" applyBorder="1" applyAlignment="1">
      <alignment vertical="center" wrapText="1"/>
    </xf>
    <xf numFmtId="0" fontId="11" fillId="2" borderId="6" xfId="0" applyFont="1" applyFill="1" applyBorder="1" applyAlignment="1">
      <alignment vertical="center" wrapText="1"/>
    </xf>
    <xf numFmtId="0" fontId="1" fillId="2" borderId="11" xfId="0" applyFont="1" applyFill="1" applyBorder="1" applyAlignment="1">
      <alignment vertical="center" wrapText="1"/>
    </xf>
    <xf numFmtId="0" fontId="1" fillId="2" borderId="3" xfId="0" applyFont="1" applyFill="1" applyBorder="1" applyAlignment="1">
      <alignment vertical="center" wrapText="1"/>
    </xf>
    <xf numFmtId="0" fontId="11" fillId="2" borderId="11" xfId="0" applyFont="1" applyFill="1" applyBorder="1" applyAlignment="1">
      <alignment vertical="center" wrapText="1"/>
    </xf>
    <xf numFmtId="0" fontId="12" fillId="2" borderId="6" xfId="0" applyFont="1" applyFill="1" applyBorder="1" applyAlignment="1">
      <alignment vertical="center" wrapText="1"/>
    </xf>
    <xf numFmtId="0" fontId="11" fillId="2" borderId="12" xfId="0" applyFont="1" applyFill="1" applyBorder="1" applyAlignment="1">
      <alignment vertical="center" wrapText="1"/>
    </xf>
    <xf numFmtId="0" fontId="1" fillId="2" borderId="5" xfId="0" applyFont="1" applyFill="1" applyBorder="1" applyAlignment="1">
      <alignment vertical="center" wrapText="1"/>
    </xf>
    <xf numFmtId="0" fontId="10" fillId="0" borderId="8" xfId="0" applyFont="1" applyBorder="1" applyAlignment="1">
      <alignment vertical="center" wrapText="1"/>
    </xf>
    <xf numFmtId="0" fontId="1" fillId="0" borderId="9" xfId="0" applyFont="1" applyBorder="1" applyAlignment="1">
      <alignment vertical="center" wrapText="1"/>
    </xf>
    <xf numFmtId="0" fontId="0" fillId="3" borderId="11" xfId="0" applyFill="1" applyBorder="1" applyAlignment="1">
      <alignment vertical="center" wrapText="1"/>
    </xf>
    <xf numFmtId="0" fontId="0" fillId="0" borderId="5" xfId="0" applyBorder="1"/>
    <xf numFmtId="0" fontId="11" fillId="3" borderId="6" xfId="0" applyFont="1" applyFill="1" applyBorder="1" applyAlignment="1">
      <alignment vertical="center" wrapText="1"/>
    </xf>
    <xf numFmtId="0" fontId="10" fillId="3" borderId="0" xfId="0" applyFont="1" applyFill="1" applyAlignment="1">
      <alignment vertical="center" wrapText="1"/>
    </xf>
    <xf numFmtId="0" fontId="11" fillId="0" borderId="6" xfId="0" applyFont="1" applyBorder="1" applyAlignment="1">
      <alignment vertical="center" wrapText="1"/>
    </xf>
    <xf numFmtId="0" fontId="0" fillId="3" borderId="3" xfId="0" applyFill="1" applyBorder="1" applyAlignment="1">
      <alignment vertical="top" wrapText="1"/>
    </xf>
    <xf numFmtId="0" fontId="11" fillId="3" borderId="12" xfId="0" applyFont="1" applyFill="1" applyBorder="1" applyAlignment="1">
      <alignment vertical="center" wrapText="1"/>
    </xf>
    <xf numFmtId="0" fontId="0" fillId="3" borderId="13" xfId="0" applyFill="1" applyBorder="1" applyAlignment="1">
      <alignment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 fillId="4" borderId="6" xfId="0" applyFont="1" applyFill="1" applyBorder="1" applyAlignment="1">
      <alignment wrapText="1"/>
    </xf>
    <xf numFmtId="0" fontId="0" fillId="4" borderId="7" xfId="0" applyFill="1" applyBorder="1" applyAlignment="1">
      <alignment vertical="center" wrapText="1"/>
    </xf>
    <xf numFmtId="0" fontId="11" fillId="4" borderId="6" xfId="0" applyFont="1" applyFill="1" applyBorder="1" applyAlignment="1">
      <alignment vertical="center" wrapText="1"/>
    </xf>
    <xf numFmtId="0" fontId="0" fillId="4" borderId="11" xfId="0" applyFill="1" applyBorder="1" applyAlignment="1">
      <alignment vertical="top" wrapText="1"/>
    </xf>
    <xf numFmtId="0" fontId="0" fillId="4" borderId="3" xfId="0" applyFill="1" applyBorder="1" applyAlignment="1">
      <alignment vertical="top" wrapText="1"/>
    </xf>
    <xf numFmtId="0" fontId="0" fillId="4" borderId="11" xfId="0" applyFill="1" applyBorder="1" applyAlignment="1">
      <alignment vertical="center" wrapText="1"/>
    </xf>
    <xf numFmtId="0" fontId="0" fillId="4" borderId="3" xfId="0" applyFill="1" applyBorder="1" applyAlignment="1">
      <alignment vertical="center" wrapText="1"/>
    </xf>
    <xf numFmtId="0" fontId="1" fillId="4" borderId="13" xfId="0" applyFont="1" applyFill="1" applyBorder="1"/>
    <xf numFmtId="0" fontId="0" fillId="4" borderId="13" xfId="0" applyFill="1" applyBorder="1"/>
    <xf numFmtId="0" fontId="0" fillId="0" borderId="13" xfId="0" applyBorder="1"/>
    <xf numFmtId="0" fontId="11" fillId="0" borderId="12"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 xfId="0" applyBorder="1"/>
    <xf numFmtId="0" fontId="0" fillId="0" borderId="2" xfId="0" applyBorder="1"/>
    <xf numFmtId="0" fontId="0" fillId="0" borderId="3" xfId="0" applyBorder="1"/>
    <xf numFmtId="0" fontId="0" fillId="0" borderId="14" xfId="0" applyBorder="1"/>
    <xf numFmtId="0" fontId="0" fillId="0" borderId="7" xfId="0" applyBorder="1"/>
    <xf numFmtId="0" fontId="1" fillId="0" borderId="14" xfId="0" applyFont="1" applyBorder="1"/>
    <xf numFmtId="0" fontId="0" fillId="0" borderId="15" xfId="0" applyBorder="1"/>
    <xf numFmtId="0" fontId="4" fillId="5" borderId="8" xfId="0" applyFont="1" applyFill="1" applyBorder="1"/>
    <xf numFmtId="0" fontId="4" fillId="5" borderId="9" xfId="0" applyFont="1" applyFill="1" applyBorder="1"/>
    <xf numFmtId="0" fontId="4" fillId="5" borderId="10" xfId="0" applyFont="1" applyFill="1" applyBorder="1"/>
    <xf numFmtId="0" fontId="6" fillId="0" borderId="7" xfId="0" applyFont="1" applyBorder="1"/>
    <xf numFmtId="0" fontId="0" fillId="0" borderId="7" xfId="0" applyBorder="1" applyAlignment="1">
      <alignment horizontal="left" indent="1"/>
    </xf>
    <xf numFmtId="0" fontId="6" fillId="0" borderId="14" xfId="0" quotePrefix="1" applyFont="1" applyBorder="1" applyAlignment="1">
      <alignment horizontal="right" indent="2"/>
    </xf>
    <xf numFmtId="0" fontId="2" fillId="0" borderId="14" xfId="1" applyBorder="1"/>
    <xf numFmtId="0" fontId="1" fillId="0" borderId="0" xfId="0" applyFont="1" applyAlignment="1">
      <alignment horizontal="center"/>
    </xf>
    <xf numFmtId="0" fontId="16" fillId="0" borderId="0" xfId="0" applyFont="1" applyAlignment="1">
      <alignment horizontal="left" vertical="center" indent="1"/>
    </xf>
    <xf numFmtId="0" fontId="1" fillId="0" borderId="14" xfId="0" applyFont="1" applyBorder="1" applyProtection="1">
      <protection locked="0"/>
    </xf>
    <xf numFmtId="0" fontId="6" fillId="0" borderId="14" xfId="0" applyFont="1" applyBorder="1" applyAlignment="1" applyProtection="1">
      <alignment horizontal="left" indent="1"/>
      <protection locked="0"/>
    </xf>
    <xf numFmtId="0" fontId="0" fillId="0" borderId="0" xfId="0" applyBorder="1"/>
    <xf numFmtId="0" fontId="6" fillId="0" borderId="1" xfId="0" applyFont="1" applyBorder="1" applyProtection="1">
      <protection locked="0"/>
    </xf>
    <xf numFmtId="0" fontId="0" fillId="0" borderId="2" xfId="0" quotePrefix="1" applyBorder="1" applyProtection="1">
      <protection locked="0"/>
    </xf>
    <xf numFmtId="0" fontId="0" fillId="0" borderId="2" xfId="0" applyBorder="1" applyProtection="1">
      <protection locked="0"/>
    </xf>
    <xf numFmtId="0" fontId="0" fillId="0" borderId="3" xfId="0" applyBorder="1" applyProtection="1">
      <protection locked="0"/>
    </xf>
    <xf numFmtId="0" fontId="6" fillId="0" borderId="14" xfId="0" applyFont="1" applyBorder="1" applyProtection="1">
      <protection locked="0"/>
    </xf>
    <xf numFmtId="0" fontId="0" fillId="0" borderId="0" xfId="0" quotePrefix="1" applyBorder="1" applyProtection="1">
      <protection locked="0"/>
    </xf>
    <xf numFmtId="0" fontId="0" fillId="0" borderId="0" xfId="0" applyBorder="1" applyProtection="1">
      <protection locked="0"/>
    </xf>
    <xf numFmtId="0" fontId="0" fillId="0" borderId="7" xfId="0" applyBorder="1" applyProtection="1">
      <protection locked="0"/>
    </xf>
    <xf numFmtId="0" fontId="1" fillId="0" borderId="12" xfId="0" applyFont="1" applyBorder="1"/>
    <xf numFmtId="0" fontId="1" fillId="0" borderId="3" xfId="0" applyFont="1" applyBorder="1" applyAlignment="1">
      <alignment horizontal="center"/>
    </xf>
    <xf numFmtId="14" fontId="3" fillId="0" borderId="7" xfId="0" applyNumberFormat="1" applyFont="1" applyBorder="1"/>
    <xf numFmtId="15" fontId="0" fillId="0" borderId="7" xfId="0" applyNumberFormat="1" applyBorder="1"/>
    <xf numFmtId="16" fontId="0" fillId="0" borderId="14" xfId="0" applyNumberFormat="1" applyBorder="1"/>
    <xf numFmtId="16" fontId="3" fillId="0" borderId="5" xfId="0" applyNumberFormat="1" applyFont="1" applyBorder="1"/>
    <xf numFmtId="0" fontId="20" fillId="0" borderId="14" xfId="0" applyFont="1" applyBorder="1" applyAlignment="1">
      <alignment horizontal="left" indent="2"/>
    </xf>
    <xf numFmtId="0" fontId="21" fillId="0" borderId="0" xfId="0" applyFont="1"/>
    <xf numFmtId="0" fontId="19" fillId="0" borderId="14" xfId="0" quotePrefix="1" applyFont="1" applyFill="1" applyBorder="1" applyAlignment="1">
      <alignment horizontal="left" indent="2"/>
    </xf>
    <xf numFmtId="0" fontId="22" fillId="0" borderId="0" xfId="0" applyFont="1" applyAlignment="1">
      <alignment horizontal="left" indent="1"/>
    </xf>
    <xf numFmtId="0" fontId="22" fillId="0" borderId="0" xfId="0" applyFont="1"/>
    <xf numFmtId="0" fontId="1" fillId="6" borderId="0" xfId="0" applyFont="1" applyFill="1" applyBorder="1"/>
    <xf numFmtId="0" fontId="1" fillId="6" borderId="0" xfId="0" applyFont="1" applyFill="1"/>
    <xf numFmtId="0" fontId="6" fillId="0" borderId="1" xfId="0" applyFont="1" applyBorder="1"/>
    <xf numFmtId="0" fontId="2" fillId="0" borderId="0" xfId="1" applyAlignment="1">
      <alignment horizontal="left" indent="1"/>
    </xf>
    <xf numFmtId="0" fontId="0" fillId="0" borderId="0" xfId="0" applyFont="1"/>
    <xf numFmtId="0" fontId="0" fillId="3" borderId="11" xfId="0" applyFill="1" applyBorder="1" applyAlignment="1">
      <alignment horizontal="center" vertical="top" wrapText="1"/>
    </xf>
    <xf numFmtId="0" fontId="0" fillId="6" borderId="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5" xfId="0" applyFill="1" applyBorder="1" applyAlignment="1">
      <alignment horizontal="center" vertical="center" wrapText="1"/>
    </xf>
    <xf numFmtId="0" fontId="1" fillId="6"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0" fillId="0" borderId="33" xfId="0" applyFont="1" applyBorder="1" applyAlignment="1">
      <alignment vertical="center" wrapText="1"/>
    </xf>
    <xf numFmtId="0" fontId="10" fillId="0" borderId="35" xfId="0" applyFont="1" applyBorder="1" applyAlignment="1">
      <alignment vertical="center" wrapText="1"/>
    </xf>
    <xf numFmtId="0" fontId="10" fillId="0" borderId="37" xfId="0" applyFont="1" applyBorder="1" applyAlignment="1">
      <alignment vertical="center" wrapText="1"/>
    </xf>
    <xf numFmtId="0" fontId="11" fillId="0" borderId="38" xfId="0" applyFont="1" applyBorder="1" applyAlignment="1">
      <alignment vertical="center" wrapText="1"/>
    </xf>
    <xf numFmtId="0" fontId="6" fillId="3" borderId="13" xfId="0" applyFont="1" applyFill="1" applyBorder="1" applyAlignment="1">
      <alignment horizontal="center" vertical="center" wrapText="1"/>
    </xf>
    <xf numFmtId="0" fontId="0" fillId="6" borderId="33" xfId="0" applyFill="1" applyBorder="1" applyAlignment="1">
      <alignment horizontal="center"/>
    </xf>
    <xf numFmtId="0" fontId="0" fillId="6" borderId="35" xfId="0" applyFill="1" applyBorder="1" applyAlignment="1">
      <alignment horizontal="center"/>
    </xf>
    <xf numFmtId="0" fontId="0" fillId="6" borderId="38" xfId="0" applyFill="1" applyBorder="1" applyAlignment="1">
      <alignment horizontal="center"/>
    </xf>
    <xf numFmtId="0" fontId="1" fillId="4" borderId="0" xfId="0" applyFont="1" applyFill="1"/>
    <xf numFmtId="0" fontId="1" fillId="6" borderId="33" xfId="0" applyFont="1" applyFill="1" applyBorder="1" applyAlignment="1">
      <alignment horizontal="center"/>
    </xf>
    <xf numFmtId="0" fontId="1" fillId="6" borderId="35" xfId="0" applyFont="1" applyFill="1" applyBorder="1" applyAlignment="1">
      <alignment horizontal="center"/>
    </xf>
    <xf numFmtId="0" fontId="6" fillId="4" borderId="13" xfId="0" applyFont="1"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2" xfId="0" quotePrefix="1" applyFont="1" applyFill="1" applyBorder="1" applyAlignment="1">
      <alignment horizontal="center"/>
    </xf>
    <xf numFmtId="0" fontId="4" fillId="5" borderId="3" xfId="0" applyFont="1" applyFill="1" applyBorder="1" applyAlignment="1">
      <alignment horizontal="center"/>
    </xf>
    <xf numFmtId="0" fontId="0" fillId="0" borderId="0" xfId="0" applyAlignment="1">
      <alignment horizontal="center"/>
    </xf>
    <xf numFmtId="0" fontId="1" fillId="8" borderId="0" xfId="0" applyFont="1" applyFill="1"/>
    <xf numFmtId="0" fontId="5" fillId="0" borderId="0" xfId="1" applyFont="1"/>
    <xf numFmtId="0" fontId="2" fillId="0" borderId="14" xfId="1" applyBorder="1" applyAlignment="1">
      <alignment horizontal="center" vertical="center"/>
    </xf>
    <xf numFmtId="0" fontId="1" fillId="0" borderId="14" xfId="0" applyFont="1" applyBorder="1" applyAlignment="1">
      <alignment horizontal="right"/>
    </xf>
    <xf numFmtId="0" fontId="15" fillId="0" borderId="14" xfId="0" applyFont="1" applyBorder="1" applyAlignment="1">
      <alignment horizontal="right"/>
    </xf>
    <xf numFmtId="0" fontId="1" fillId="10" borderId="33" xfId="0" applyFont="1" applyFill="1" applyBorder="1" applyAlignment="1">
      <alignment horizontal="center" vertical="center" wrapText="1"/>
    </xf>
    <xf numFmtId="0" fontId="0" fillId="10" borderId="34" xfId="0" applyFill="1" applyBorder="1" applyAlignment="1">
      <alignment horizontal="center" vertical="center" wrapText="1"/>
    </xf>
    <xf numFmtId="0" fontId="1" fillId="10" borderId="40" xfId="0" applyFont="1" applyFill="1" applyBorder="1" applyAlignment="1">
      <alignment horizontal="center" vertical="center" wrapText="1"/>
    </xf>
    <xf numFmtId="0" fontId="0" fillId="10" borderId="41" xfId="0" applyFill="1" applyBorder="1" applyAlignment="1">
      <alignment horizontal="center" vertical="center" wrapText="1"/>
    </xf>
    <xf numFmtId="0" fontId="1" fillId="10" borderId="4" xfId="0" applyFont="1" applyFill="1" applyBorder="1" applyAlignment="1">
      <alignment horizontal="center" vertical="center" wrapText="1"/>
    </xf>
    <xf numFmtId="0" fontId="0" fillId="10" borderId="5" xfId="0" applyFill="1" applyBorder="1" applyAlignment="1">
      <alignment horizontal="center" vertical="center" wrapText="1"/>
    </xf>
    <xf numFmtId="0" fontId="0" fillId="10" borderId="7" xfId="0" applyFill="1" applyBorder="1" applyAlignment="1">
      <alignment horizontal="center" vertical="center" wrapText="1"/>
    </xf>
    <xf numFmtId="0" fontId="0" fillId="10" borderId="7" xfId="0" applyFill="1" applyBorder="1" applyAlignment="1">
      <alignment vertical="center" wrapText="1"/>
    </xf>
    <xf numFmtId="0" fontId="0" fillId="10" borderId="5" xfId="0" applyFill="1" applyBorder="1" applyAlignment="1">
      <alignment vertical="center" wrapText="1"/>
    </xf>
    <xf numFmtId="0" fontId="3" fillId="4" borderId="7"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3" fillId="4" borderId="5" xfId="0" applyFont="1" applyFill="1" applyBorder="1" applyAlignment="1">
      <alignment horizontal="center" vertical="top" wrapText="1"/>
    </xf>
    <xf numFmtId="0" fontId="1" fillId="10" borderId="35" xfId="0" applyFont="1" applyFill="1" applyBorder="1" applyAlignment="1">
      <alignment horizontal="center" vertical="top" wrapText="1"/>
    </xf>
    <xf numFmtId="0" fontId="0" fillId="10" borderId="36" xfId="0" applyFill="1" applyBorder="1" applyAlignment="1">
      <alignment horizontal="center" vertical="top" wrapText="1"/>
    </xf>
    <xf numFmtId="0" fontId="0" fillId="10" borderId="38" xfId="0" applyFill="1" applyBorder="1" applyAlignment="1">
      <alignment horizontal="center" vertical="top" wrapText="1"/>
    </xf>
    <xf numFmtId="0" fontId="0" fillId="10" borderId="39" xfId="0" applyFill="1" applyBorder="1" applyAlignment="1">
      <alignment horizontal="center" vertical="top" wrapText="1"/>
    </xf>
    <xf numFmtId="0" fontId="1" fillId="10" borderId="34" xfId="0" applyFont="1" applyFill="1" applyBorder="1" applyAlignment="1">
      <alignment horizontal="center" vertical="center" wrapText="1"/>
    </xf>
    <xf numFmtId="0" fontId="1" fillId="10" borderId="35" xfId="0" applyFont="1" applyFill="1" applyBorder="1" applyAlignment="1">
      <alignment horizontal="center" vertical="center" wrapText="1"/>
    </xf>
    <xf numFmtId="0" fontId="1" fillId="10" borderId="36" xfId="0" applyFont="1" applyFill="1" applyBorder="1" applyAlignment="1">
      <alignment horizontal="center" vertical="center" wrapText="1"/>
    </xf>
    <xf numFmtId="0" fontId="1" fillId="10" borderId="38" xfId="0" applyFont="1" applyFill="1" applyBorder="1" applyAlignment="1">
      <alignment horizontal="center" vertical="top" wrapText="1"/>
    </xf>
    <xf numFmtId="0" fontId="1" fillId="10" borderId="39" xfId="0" applyFont="1" applyFill="1" applyBorder="1" applyAlignment="1">
      <alignment horizontal="center" vertical="top" wrapText="1"/>
    </xf>
    <xf numFmtId="0" fontId="0" fillId="10" borderId="5" xfId="0" applyFill="1" applyBorder="1" applyAlignment="1">
      <alignment vertical="top" wrapText="1"/>
    </xf>
    <xf numFmtId="0" fontId="1" fillId="10" borderId="6" xfId="0" applyFont="1" applyFill="1" applyBorder="1" applyAlignment="1">
      <alignment horizontal="center" vertical="center" wrapText="1"/>
    </xf>
    <xf numFmtId="0" fontId="0" fillId="10" borderId="6" xfId="0" applyFill="1" applyBorder="1" applyAlignment="1">
      <alignment horizontal="center" vertical="center" wrapText="1"/>
    </xf>
    <xf numFmtId="0" fontId="1" fillId="10" borderId="6" xfId="0" applyFont="1" applyFill="1" applyBorder="1" applyAlignment="1">
      <alignment horizontal="center" vertical="top" wrapText="1"/>
    </xf>
    <xf numFmtId="0" fontId="0" fillId="10" borderId="6" xfId="0" applyFill="1" applyBorder="1" applyAlignment="1">
      <alignment horizontal="center" vertical="top" wrapText="1"/>
    </xf>
    <xf numFmtId="0" fontId="0" fillId="10" borderId="0" xfId="0" applyFill="1"/>
    <xf numFmtId="0" fontId="0" fillId="10" borderId="4" xfId="0" applyFill="1" applyBorder="1" applyAlignment="1">
      <alignment vertical="top" wrapText="1"/>
    </xf>
    <xf numFmtId="0" fontId="1" fillId="10" borderId="6" xfId="0" applyFont="1" applyFill="1" applyBorder="1" applyAlignment="1">
      <alignment horizontal="center"/>
    </xf>
    <xf numFmtId="0" fontId="0" fillId="10" borderId="6" xfId="0" applyFill="1" applyBorder="1" applyAlignment="1">
      <alignment horizontal="center"/>
    </xf>
    <xf numFmtId="0" fontId="8" fillId="10" borderId="6" xfId="0" applyFont="1" applyFill="1" applyBorder="1" applyAlignment="1">
      <alignment horizontal="center" vertical="center" wrapText="1"/>
    </xf>
    <xf numFmtId="0" fontId="0" fillId="10" borderId="33" xfId="0" applyFill="1" applyBorder="1" applyAlignment="1">
      <alignment horizontal="center" wrapText="1"/>
    </xf>
    <xf numFmtId="0" fontId="0" fillId="10" borderId="34" xfId="0" applyFill="1" applyBorder="1" applyAlignment="1">
      <alignment wrapText="1"/>
    </xf>
    <xf numFmtId="0" fontId="0" fillId="10" borderId="35" xfId="0" applyFill="1" applyBorder="1" applyAlignment="1">
      <alignment horizontal="center" wrapText="1"/>
    </xf>
    <xf numFmtId="0" fontId="0" fillId="10" borderId="36" xfId="0" applyFill="1" applyBorder="1" applyAlignment="1">
      <alignment wrapText="1"/>
    </xf>
    <xf numFmtId="0" fontId="0" fillId="10" borderId="40" xfId="0" applyFill="1" applyBorder="1" applyAlignment="1">
      <alignment horizontal="center" wrapText="1"/>
    </xf>
    <xf numFmtId="0" fontId="0" fillId="10" borderId="41" xfId="0" applyFill="1" applyBorder="1" applyAlignment="1">
      <alignment wrapText="1"/>
    </xf>
    <xf numFmtId="0" fontId="0" fillId="10" borderId="4" xfId="0" applyFill="1" applyBorder="1" applyAlignment="1">
      <alignment horizontal="center" wrapText="1"/>
    </xf>
    <xf numFmtId="0" fontId="0" fillId="10" borderId="5" xfId="0" applyFill="1" applyBorder="1" applyAlignment="1">
      <alignment wrapText="1"/>
    </xf>
    <xf numFmtId="0" fontId="0" fillId="10" borderId="33" xfId="0" applyFill="1" applyBorder="1" applyAlignment="1">
      <alignment horizontal="center" vertical="center" wrapText="1"/>
    </xf>
    <xf numFmtId="0" fontId="0" fillId="10" borderId="35" xfId="0" applyFill="1" applyBorder="1" applyAlignment="1">
      <alignment horizontal="center" vertical="center" wrapText="1"/>
    </xf>
    <xf numFmtId="0" fontId="0" fillId="10" borderId="36" xfId="0" applyFill="1" applyBorder="1" applyAlignment="1">
      <alignment horizontal="center" vertical="center" wrapText="1"/>
    </xf>
    <xf numFmtId="0" fontId="0" fillId="10" borderId="40" xfId="0" applyFill="1" applyBorder="1" applyAlignment="1">
      <alignment horizontal="center" vertical="center" wrapText="1"/>
    </xf>
    <xf numFmtId="0" fontId="0" fillId="10" borderId="41" xfId="0" applyFill="1" applyBorder="1" applyAlignment="1">
      <alignment horizontal="center" vertical="top" wrapText="1"/>
    </xf>
    <xf numFmtId="0" fontId="0" fillId="10" borderId="4" xfId="0" applyFill="1" applyBorder="1" applyAlignment="1">
      <alignment horizontal="center" vertical="top" wrapText="1"/>
    </xf>
    <xf numFmtId="0" fontId="0" fillId="10" borderId="5" xfId="0" applyFill="1" applyBorder="1" applyAlignment="1">
      <alignment horizontal="center" vertical="top" wrapText="1"/>
    </xf>
    <xf numFmtId="0" fontId="0" fillId="10" borderId="6" xfId="0" applyFill="1" applyBorder="1"/>
    <xf numFmtId="0" fontId="11" fillId="10" borderId="6" xfId="0" applyFont="1" applyFill="1" applyBorder="1" applyAlignment="1">
      <alignment horizontal="center" vertical="center" wrapText="1"/>
    </xf>
    <xf numFmtId="0" fontId="10" fillId="10" borderId="6" xfId="0" applyFont="1" applyFill="1" applyBorder="1" applyAlignment="1">
      <alignment vertical="center" wrapText="1"/>
    </xf>
    <xf numFmtId="0" fontId="0" fillId="10" borderId="6" xfId="0" applyFill="1" applyBorder="1" applyAlignment="1">
      <alignment vertical="center" wrapText="1"/>
    </xf>
    <xf numFmtId="0" fontId="0" fillId="10" borderId="4" xfId="0" applyFill="1" applyBorder="1" applyAlignment="1">
      <alignment vertical="center" wrapText="1"/>
    </xf>
    <xf numFmtId="0" fontId="1" fillId="10" borderId="7" xfId="0" applyFont="1" applyFill="1" applyBorder="1" applyAlignment="1">
      <alignment horizontal="center" vertical="top" wrapText="1"/>
    </xf>
    <xf numFmtId="0" fontId="1" fillId="10" borderId="7" xfId="0" applyFont="1" applyFill="1" applyBorder="1" applyAlignment="1">
      <alignment vertical="center" wrapText="1"/>
    </xf>
    <xf numFmtId="0" fontId="1" fillId="10" borderId="4" xfId="0" applyFont="1" applyFill="1" applyBorder="1" applyAlignment="1">
      <alignment horizontal="center" vertical="top" wrapText="1"/>
    </xf>
    <xf numFmtId="0" fontId="1" fillId="10" borderId="5" xfId="0" applyFont="1" applyFill="1" applyBorder="1" applyAlignment="1">
      <alignment vertical="top" wrapText="1"/>
    </xf>
    <xf numFmtId="0" fontId="1" fillId="10" borderId="7" xfId="0" applyFont="1" applyFill="1" applyBorder="1" applyAlignment="1">
      <alignment horizontal="center" vertical="center" wrapText="1"/>
    </xf>
    <xf numFmtId="0" fontId="1" fillId="10" borderId="34" xfId="0" applyFont="1" applyFill="1" applyBorder="1" applyAlignment="1">
      <alignment horizontal="center" vertical="top" wrapText="1"/>
    </xf>
    <xf numFmtId="0" fontId="1" fillId="10" borderId="41"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38" xfId="0" applyFont="1" applyFill="1" applyBorder="1" applyAlignment="1">
      <alignment horizontal="center" vertical="center" wrapText="1"/>
    </xf>
    <xf numFmtId="0" fontId="0" fillId="10" borderId="36" xfId="0" applyFont="1" applyFill="1" applyBorder="1" applyAlignment="1">
      <alignment horizontal="center" vertical="top" wrapText="1"/>
    </xf>
    <xf numFmtId="0" fontId="0" fillId="10" borderId="38" xfId="0" applyFont="1" applyFill="1" applyBorder="1" applyAlignment="1">
      <alignment horizontal="center"/>
    </xf>
    <xf numFmtId="0" fontId="11" fillId="10" borderId="7" xfId="0" applyFont="1" applyFill="1" applyBorder="1" applyAlignment="1">
      <alignment horizontal="center" vertical="center" wrapText="1"/>
    </xf>
    <xf numFmtId="15" fontId="0" fillId="10" borderId="13" xfId="0" applyNumberFormat="1" applyFill="1" applyBorder="1"/>
    <xf numFmtId="15" fontId="3" fillId="0" borderId="7" xfId="0" applyNumberFormat="1" applyFont="1" applyBorder="1"/>
    <xf numFmtId="0" fontId="0" fillId="10" borderId="16" xfId="0" applyFill="1" applyBorder="1"/>
    <xf numFmtId="0" fontId="0" fillId="10" borderId="17" xfId="0" applyFill="1" applyBorder="1"/>
    <xf numFmtId="14" fontId="0" fillId="10" borderId="17" xfId="0" applyNumberFormat="1" applyFill="1" applyBorder="1"/>
    <xf numFmtId="0" fontId="0" fillId="10" borderId="18" xfId="0" applyFill="1" applyBorder="1"/>
    <xf numFmtId="0" fontId="0" fillId="10" borderId="19" xfId="0" applyFill="1" applyBorder="1"/>
    <xf numFmtId="0" fontId="0" fillId="10" borderId="20" xfId="0" applyFill="1" applyBorder="1"/>
    <xf numFmtId="14" fontId="0" fillId="10" borderId="20" xfId="0" applyNumberFormat="1" applyFill="1" applyBorder="1"/>
    <xf numFmtId="0" fontId="0" fillId="10" borderId="21" xfId="0" applyFill="1" applyBorder="1"/>
    <xf numFmtId="0" fontId="1" fillId="10" borderId="20" xfId="0" applyFont="1" applyFill="1" applyBorder="1"/>
    <xf numFmtId="0" fontId="1" fillId="10" borderId="19" xfId="0" applyFont="1" applyFill="1" applyBorder="1"/>
    <xf numFmtId="0" fontId="0" fillId="10" borderId="22" xfId="0" applyFill="1" applyBorder="1"/>
    <xf numFmtId="0" fontId="0" fillId="10" borderId="23" xfId="0" applyFill="1" applyBorder="1"/>
    <xf numFmtId="0" fontId="0" fillId="10" borderId="24" xfId="0" applyFill="1" applyBorder="1"/>
    <xf numFmtId="0" fontId="6" fillId="0" borderId="15" xfId="0" applyFont="1" applyBorder="1"/>
    <xf numFmtId="0" fontId="1" fillId="0" borderId="12" xfId="0" applyFont="1" applyBorder="1" applyAlignment="1">
      <alignment horizontal="left" indent="1"/>
    </xf>
    <xf numFmtId="0" fontId="1" fillId="0" borderId="15" xfId="0" applyFont="1" applyBorder="1" applyAlignment="1">
      <alignment horizontal="left" indent="1"/>
    </xf>
    <xf numFmtId="0" fontId="6" fillId="0" borderId="0" xfId="0" applyFont="1"/>
    <xf numFmtId="0" fontId="3" fillId="0" borderId="0" xfId="0" applyFont="1"/>
    <xf numFmtId="14" fontId="6" fillId="0" borderId="0" xfId="0" applyNumberFormat="1" applyFont="1"/>
    <xf numFmtId="14" fontId="6" fillId="7" borderId="42" xfId="0" applyNumberFormat="1" applyFont="1" applyFill="1" applyBorder="1"/>
    <xf numFmtId="0" fontId="15" fillId="0" borderId="0" xfId="0" applyFont="1" applyAlignment="1">
      <alignment horizontal="right"/>
    </xf>
    <xf numFmtId="0" fontId="15" fillId="0" borderId="14" xfId="0" applyFont="1" applyBorder="1" applyAlignment="1" applyProtection="1">
      <alignment horizontal="right" indent="2"/>
      <protection locked="0"/>
    </xf>
    <xf numFmtId="0" fontId="15" fillId="0" borderId="14" xfId="0" applyFont="1" applyBorder="1" applyAlignment="1" applyProtection="1">
      <alignment horizontal="left" indent="2"/>
      <protection locked="0"/>
    </xf>
    <xf numFmtId="0" fontId="15" fillId="0" borderId="14" xfId="0" applyFont="1" applyBorder="1" applyAlignment="1" applyProtection="1">
      <alignment horizontal="right"/>
      <protection locked="0"/>
    </xf>
    <xf numFmtId="0" fontId="15" fillId="0" borderId="14" xfId="0" quotePrefix="1" applyFont="1" applyFill="1" applyBorder="1" applyAlignment="1">
      <alignment horizontal="left" indent="2"/>
    </xf>
    <xf numFmtId="0" fontId="15" fillId="0" borderId="14" xfId="0" quotePrefix="1" applyFont="1" applyFill="1" applyBorder="1" applyAlignment="1">
      <alignment horizontal="right" indent="2"/>
    </xf>
    <xf numFmtId="0" fontId="15" fillId="0" borderId="0" xfId="0" applyFont="1" applyProtection="1">
      <protection locked="0"/>
    </xf>
    <xf numFmtId="0" fontId="23" fillId="0" borderId="14" xfId="0" applyFont="1" applyBorder="1" applyAlignment="1">
      <alignment horizontal="left" indent="2"/>
    </xf>
    <xf numFmtId="0" fontId="20" fillId="0" borderId="0" xfId="0" applyFont="1" applyAlignment="1">
      <alignment horizontal="left" indent="2"/>
    </xf>
    <xf numFmtId="0" fontId="20" fillId="0" borderId="14" xfId="0" quotePrefix="1" applyFont="1" applyFill="1" applyBorder="1" applyAlignment="1">
      <alignment horizontal="left" indent="2"/>
    </xf>
    <xf numFmtId="0" fontId="20" fillId="0" borderId="14" xfId="0" applyFont="1" applyFill="1" applyBorder="1" applyAlignment="1">
      <alignment horizontal="left" indent="2"/>
    </xf>
    <xf numFmtId="0" fontId="20" fillId="0" borderId="14" xfId="0" quotePrefix="1" applyFont="1" applyBorder="1" applyAlignment="1">
      <alignment horizontal="left" indent="2"/>
    </xf>
    <xf numFmtId="0" fontId="1" fillId="0" borderId="14" xfId="0" quotePrefix="1" applyFont="1" applyBorder="1"/>
    <xf numFmtId="0" fontId="20" fillId="0" borderId="14" xfId="0" quotePrefix="1" applyFont="1" applyBorder="1" applyAlignment="1">
      <alignment horizontal="left" indent="1"/>
    </xf>
    <xf numFmtId="0" fontId="20" fillId="0" borderId="12" xfId="0" applyFont="1" applyBorder="1" applyAlignment="1">
      <alignment horizontal="left" indent="1"/>
    </xf>
    <xf numFmtId="0" fontId="1" fillId="9" borderId="30" xfId="0" applyFont="1" applyFill="1" applyBorder="1"/>
    <xf numFmtId="0" fontId="0" fillId="9" borderId="31" xfId="0" applyFill="1" applyBorder="1"/>
    <xf numFmtId="0" fontId="2" fillId="9" borderId="32" xfId="1" applyFill="1" applyBorder="1"/>
    <xf numFmtId="0" fontId="1" fillId="9" borderId="19" xfId="0" applyFont="1" applyFill="1" applyBorder="1" applyProtection="1">
      <protection locked="0"/>
    </xf>
    <xf numFmtId="0" fontId="0" fillId="9" borderId="20" xfId="0" applyFill="1" applyBorder="1" applyProtection="1">
      <protection locked="0"/>
    </xf>
    <xf numFmtId="0" fontId="0" fillId="9" borderId="21" xfId="0" applyFill="1" applyBorder="1" applyProtection="1">
      <protection locked="0"/>
    </xf>
    <xf numFmtId="0" fontId="1" fillId="9" borderId="22" xfId="0" applyFont="1" applyFill="1" applyBorder="1" applyProtection="1">
      <protection locked="0"/>
    </xf>
    <xf numFmtId="0" fontId="0" fillId="9" borderId="23" xfId="0" applyFill="1" applyBorder="1" applyProtection="1">
      <protection locked="0"/>
    </xf>
    <xf numFmtId="0" fontId="0" fillId="9" borderId="24" xfId="0" applyFill="1" applyBorder="1" applyProtection="1">
      <protection locked="0"/>
    </xf>
    <xf numFmtId="0" fontId="15" fillId="0" borderId="12" xfId="0" applyFont="1" applyBorder="1" applyAlignment="1">
      <alignment horizontal="right"/>
    </xf>
    <xf numFmtId="1" fontId="6" fillId="0" borderId="13" xfId="0" applyNumberFormat="1" applyFont="1" applyFill="1" applyBorder="1" applyAlignment="1">
      <alignment horizontal="center"/>
    </xf>
    <xf numFmtId="1" fontId="6" fillId="0" borderId="13" xfId="0" applyNumberFormat="1" applyFont="1" applyBorder="1" applyAlignment="1">
      <alignment horizontal="center"/>
    </xf>
    <xf numFmtId="0" fontId="15" fillId="0" borderId="5" xfId="0" applyFont="1" applyBorder="1"/>
    <xf numFmtId="0" fontId="15" fillId="11" borderId="8" xfId="0" applyFont="1" applyFill="1" applyBorder="1" applyAlignment="1" applyProtection="1">
      <alignment horizontal="left" indent="2"/>
      <protection locked="0"/>
    </xf>
    <xf numFmtId="0" fontId="15" fillId="11" borderId="13" xfId="0" applyFont="1" applyFill="1" applyBorder="1" applyProtection="1">
      <protection locked="0"/>
    </xf>
    <xf numFmtId="0" fontId="15" fillId="11" borderId="13" xfId="0" applyFont="1" applyFill="1" applyBorder="1" applyAlignment="1" applyProtection="1">
      <alignment horizontal="right"/>
      <protection locked="0"/>
    </xf>
    <xf numFmtId="0" fontId="1" fillId="5" borderId="8"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21" fillId="0" borderId="1"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7"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1" fillId="5" borderId="0" xfId="0" applyFont="1" applyFill="1" applyAlignment="1">
      <alignment horizontal="center"/>
    </xf>
    <xf numFmtId="0" fontId="21" fillId="0" borderId="25"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9" xfId="0" applyFont="1" applyBorder="1" applyAlignment="1">
      <alignment horizontal="center" vertical="center" wrapText="1"/>
    </xf>
    <xf numFmtId="0" fontId="1" fillId="5" borderId="43" xfId="0" applyFont="1" applyFill="1" applyBorder="1" applyAlignment="1">
      <alignment horizontal="center"/>
    </xf>
    <xf numFmtId="0" fontId="1" fillId="5" borderId="44" xfId="0" applyFont="1" applyFill="1" applyBorder="1" applyAlignment="1">
      <alignment horizontal="center"/>
    </xf>
    <xf numFmtId="0" fontId="6"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5F2987"/>
      <color rgb="FF6C41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s://capability.td.org/" TargetMode="External"/><Relationship Id="rId3" Type="http://schemas.openxmlformats.org/officeDocument/2006/relationships/hyperlink" Target="https://capability.td.org/"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printerSettings" Target="../printerSettings/printerSettings2.bin"/><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mailto:boss@abccompany.com"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s://capability.td.org/" TargetMode="External"/><Relationship Id="rId3" Type="http://schemas.openxmlformats.org/officeDocument/2006/relationships/hyperlink" Target="https://capability.td.org/"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s://capability.td.org/"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printerSettings" Target="../printerSettings/printerSettings3.bin"/><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10" Type="http://schemas.openxmlformats.org/officeDocument/2006/relationships/hyperlink" Target="https://capability.td.org/" TargetMode="External"/><Relationship Id="rId19" Type="http://schemas.openxmlformats.org/officeDocument/2006/relationships/hyperlink" Target="https://capability.td.org/"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td.org/certification/cptd/exa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td.org/cptdstudyguid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capability.td.org/" TargetMode="External"/><Relationship Id="rId13" Type="http://schemas.openxmlformats.org/officeDocument/2006/relationships/hyperlink" Target="https://capability.td.org/" TargetMode="External"/><Relationship Id="rId18" Type="http://schemas.openxmlformats.org/officeDocument/2006/relationships/hyperlink" Target="http://www.td.org/cptdhandbook" TargetMode="External"/><Relationship Id="rId3" Type="http://schemas.openxmlformats.org/officeDocument/2006/relationships/hyperlink" Target="https://capability.td.org/" TargetMode="External"/><Relationship Id="rId21" Type="http://schemas.openxmlformats.org/officeDocument/2006/relationships/hyperlink" Target="http://www.td.org/capability-model" TargetMode="External"/><Relationship Id="rId7" Type="http://schemas.openxmlformats.org/officeDocument/2006/relationships/hyperlink" Target="https://capability.td.org/" TargetMode="External"/><Relationship Id="rId12" Type="http://schemas.openxmlformats.org/officeDocument/2006/relationships/hyperlink" Target="https://capability.td.org/" TargetMode="External"/><Relationship Id="rId17" Type="http://schemas.openxmlformats.org/officeDocument/2006/relationships/hyperlink" Target="http://www.td.org/cptdstudyguide" TargetMode="External"/><Relationship Id="rId2" Type="http://schemas.openxmlformats.org/officeDocument/2006/relationships/hyperlink" Target="https://capability.td.org/" TargetMode="External"/><Relationship Id="rId16" Type="http://schemas.openxmlformats.org/officeDocument/2006/relationships/hyperlink" Target="https://capability.td.org/" TargetMode="External"/><Relationship Id="rId20" Type="http://schemas.openxmlformats.org/officeDocument/2006/relationships/hyperlink" Target="http://www.td.org/certification/active-candidates" TargetMode="External"/><Relationship Id="rId1" Type="http://schemas.openxmlformats.org/officeDocument/2006/relationships/hyperlink" Target="https://capability.td.org/" TargetMode="External"/><Relationship Id="rId6" Type="http://schemas.openxmlformats.org/officeDocument/2006/relationships/hyperlink" Target="https://capability.td.org/" TargetMode="External"/><Relationship Id="rId11" Type="http://schemas.openxmlformats.org/officeDocument/2006/relationships/hyperlink" Target="https://capability.td.org/" TargetMode="External"/><Relationship Id="rId5" Type="http://schemas.openxmlformats.org/officeDocument/2006/relationships/hyperlink" Target="https://capability.td.org/" TargetMode="External"/><Relationship Id="rId15" Type="http://schemas.openxmlformats.org/officeDocument/2006/relationships/hyperlink" Target="https://capability.td.org/" TargetMode="External"/><Relationship Id="rId23" Type="http://schemas.openxmlformats.org/officeDocument/2006/relationships/printerSettings" Target="../printerSettings/printerSettings6.bin"/><Relationship Id="rId10" Type="http://schemas.openxmlformats.org/officeDocument/2006/relationships/hyperlink" Target="https://capability.td.org/" TargetMode="External"/><Relationship Id="rId19" Type="http://schemas.openxmlformats.org/officeDocument/2006/relationships/hyperlink" Target="http://www.td.org/aptdplan" TargetMode="External"/><Relationship Id="rId4" Type="http://schemas.openxmlformats.org/officeDocument/2006/relationships/hyperlink" Target="https://capability.td.org/" TargetMode="External"/><Relationship Id="rId9" Type="http://schemas.openxmlformats.org/officeDocument/2006/relationships/hyperlink" Target="https://capability.td.org/" TargetMode="External"/><Relationship Id="rId14" Type="http://schemas.openxmlformats.org/officeDocument/2006/relationships/hyperlink" Target="https://capability.td.org/" TargetMode="External"/><Relationship Id="rId22" Type="http://schemas.openxmlformats.org/officeDocument/2006/relationships/hyperlink" Target="https://capability.t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9831-8620-44BE-8D33-0FE10B592444}">
  <dimension ref="A1:E34"/>
  <sheetViews>
    <sheetView topLeftCell="A16" workbookViewId="0">
      <selection activeCell="A5" sqref="A5"/>
    </sheetView>
  </sheetViews>
  <sheetFormatPr defaultRowHeight="14.4" x14ac:dyDescent="0.3"/>
  <cols>
    <col min="1" max="1" width="87" customWidth="1"/>
    <col min="2" max="2" width="23.6640625" customWidth="1"/>
    <col min="3" max="3" width="22" customWidth="1"/>
  </cols>
  <sheetData>
    <row r="1" spans="1:5" ht="15" thickBot="1" x14ac:dyDescent="0.35">
      <c r="A1" s="248" t="s">
        <v>0</v>
      </c>
      <c r="B1" s="249"/>
      <c r="C1" s="250"/>
    </row>
    <row r="2" spans="1:5" x14ac:dyDescent="0.3">
      <c r="A2" s="66" t="s">
        <v>184</v>
      </c>
      <c r="B2" s="251" t="s">
        <v>183</v>
      </c>
      <c r="C2" s="252"/>
    </row>
    <row r="3" spans="1:5" ht="15" thickBot="1" x14ac:dyDescent="0.35">
      <c r="A3" s="224" t="s">
        <v>200</v>
      </c>
      <c r="B3" s="253"/>
      <c r="C3" s="254"/>
    </row>
    <row r="4" spans="1:5" ht="17.399999999999999" thickBot="1" x14ac:dyDescent="0.35">
      <c r="A4" s="245" t="s">
        <v>167</v>
      </c>
      <c r="B4" s="253"/>
      <c r="C4" s="254"/>
      <c r="E4" s="76"/>
    </row>
    <row r="5" spans="1:5" x14ac:dyDescent="0.3">
      <c r="A5" s="225" t="str">
        <f>IF(OR(A4="Independent consultant", A4="Talent Development Manager", A4="HR/OD Professional", A4="Coach"), "If you qualify for the CPTD, it appears to be a good choice based on your career plans", "Even if you qualify for the CPTD, you may want to consider the APTD based on your career plans")</f>
        <v>If you qualify for the CPTD, it appears to be a good choice based on your career plans</v>
      </c>
      <c r="B5" s="253"/>
      <c r="C5" s="254"/>
    </row>
    <row r="6" spans="1:5" ht="15" thickBot="1" x14ac:dyDescent="0.35">
      <c r="A6" s="64"/>
      <c r="B6" s="255"/>
      <c r="C6" s="256"/>
    </row>
    <row r="7" spans="1:5" ht="15" thickBot="1" x14ac:dyDescent="0.35">
      <c r="A7" s="77" t="s">
        <v>1</v>
      </c>
      <c r="C7" s="65"/>
    </row>
    <row r="8" spans="1:5" s="1" customFormat="1" ht="15" thickBot="1" x14ac:dyDescent="0.35">
      <c r="A8" s="227" t="str">
        <f>IF(C8="Less than 3 years","You are not eligible for the CPTD or the APTD at this time, consider ATD certificate programs","")</f>
        <v/>
      </c>
      <c r="B8" s="223" t="s">
        <v>2</v>
      </c>
      <c r="C8" s="246" t="s">
        <v>201</v>
      </c>
    </row>
    <row r="9" spans="1:5" s="1" customFormat="1" x14ac:dyDescent="0.3">
      <c r="A9" s="227" t="str">
        <f>IF(C8="3-4 years", "You do not appear to have enough experience for the CPTD, but you appear to have enough for the APTD", " ")</f>
        <v xml:space="preserve"> </v>
      </c>
      <c r="B9" s="95"/>
      <c r="C9" s="71"/>
    </row>
    <row r="10" spans="1:5" s="1" customFormat="1" x14ac:dyDescent="0.3">
      <c r="A10" s="226" t="str">
        <f>IF(OR(C8="5 or more years", C8= "4 years plus current APTD"), "You appear to have enough work experience to qualify for the CPTD, please document on the Work Experience tab"," ")</f>
        <v>You appear to have enough work experience to qualify for the CPTD, please document on the Work Experience tab</v>
      </c>
      <c r="B10" s="95"/>
      <c r="C10" s="71"/>
    </row>
    <row r="11" spans="1:5" s="9" customFormat="1" x14ac:dyDescent="0.3">
      <c r="A11" s="96"/>
      <c r="B11" s="97"/>
      <c r="C11" s="72"/>
    </row>
    <row r="12" spans="1:5" s="9" customFormat="1" x14ac:dyDescent="0.3">
      <c r="A12" s="221" t="s">
        <v>3</v>
      </c>
      <c r="B12" s="98"/>
      <c r="C12" s="72"/>
    </row>
    <row r="13" spans="1:5" x14ac:dyDescent="0.3">
      <c r="A13" s="222" t="s">
        <v>4</v>
      </c>
      <c r="B13" s="213">
        <f>'Work Experience'!D34</f>
        <v>90</v>
      </c>
      <c r="C13" s="65"/>
    </row>
    <row r="14" spans="1:5" x14ac:dyDescent="0.3">
      <c r="A14" s="73"/>
      <c r="C14" s="65"/>
    </row>
    <row r="15" spans="1:5" ht="15" thickBot="1" x14ac:dyDescent="0.35">
      <c r="A15" s="66" t="s">
        <v>5</v>
      </c>
      <c r="C15" s="65"/>
    </row>
    <row r="16" spans="1:5" ht="15" thickBot="1" x14ac:dyDescent="0.35">
      <c r="A16" s="228" t="str">
        <f>IF(C16="0-27 hours","You do not appear to have enough professional development to apply for the APTD or CPTD at this time", "You may have enough professional development, see below for additional feedback ")</f>
        <v xml:space="preserve">You may have enough professional development, see below for additional feedback </v>
      </c>
      <c r="B16" s="217" t="s">
        <v>6</v>
      </c>
      <c r="C16" s="247" t="s">
        <v>185</v>
      </c>
    </row>
    <row r="17" spans="1:3" x14ac:dyDescent="0.3">
      <c r="A17" s="228" t="str">
        <f>IF(C16="28-59 hours", "You do not have enough professional development for the CPTD, but you appear to have enough to apply for the APTD", " ")</f>
        <v>You do not have enough professional development for the CPTD, but you appear to have enough to apply for the APTD</v>
      </c>
      <c r="B17" s="98"/>
      <c r="C17" s="65"/>
    </row>
    <row r="18" spans="1:3" x14ac:dyDescent="0.3">
      <c r="A18" s="228" t="str">
        <f>IF(OR(C16="60 or more hours", C16="Completed ATD Master program in the past 5 years", C16="Current APTD"),"You appear to have enough professional development for the CPTD, please document in the Professional Development tab"," ")</f>
        <v xml:space="preserve"> </v>
      </c>
      <c r="B18" s="98"/>
      <c r="C18" s="65"/>
    </row>
    <row r="19" spans="1:3" x14ac:dyDescent="0.3">
      <c r="A19" s="94" t="str">
        <f>IF(C16="Completed ATD Master Program in the past 5 years", "Choose the CPTD with Master Series Pathway when you apply", " ")</f>
        <v xml:space="preserve"> </v>
      </c>
      <c r="B19" s="98"/>
      <c r="C19" s="65"/>
    </row>
    <row r="20" spans="1:3" x14ac:dyDescent="0.3">
      <c r="A20" s="228" t="str">
        <f>IF(C16="Current APTD", "Choose the CPTD with APTD Pathway when you apply", " ")</f>
        <v xml:space="preserve"> </v>
      </c>
      <c r="B20" s="98"/>
      <c r="C20" s="65"/>
    </row>
    <row r="21" spans="1:3" x14ac:dyDescent="0.3">
      <c r="A21" s="228"/>
      <c r="B21" s="98"/>
      <c r="C21" s="65"/>
    </row>
    <row r="22" spans="1:3" x14ac:dyDescent="0.3">
      <c r="A22" s="218" t="s">
        <v>7</v>
      </c>
      <c r="B22" s="213">
        <f>'Professional Development'!F34</f>
        <v>21</v>
      </c>
      <c r="C22" s="65"/>
    </row>
    <row r="23" spans="1:3" x14ac:dyDescent="0.3">
      <c r="A23" s="78"/>
      <c r="B23" s="214"/>
      <c r="C23" s="65"/>
    </row>
    <row r="24" spans="1:3" x14ac:dyDescent="0.3">
      <c r="A24" s="77" t="s">
        <v>8</v>
      </c>
      <c r="B24" s="8"/>
      <c r="C24" s="65"/>
    </row>
    <row r="25" spans="1:3" x14ac:dyDescent="0.3">
      <c r="A25" s="219" t="s">
        <v>186</v>
      </c>
      <c r="B25" s="8"/>
      <c r="C25" s="65"/>
    </row>
    <row r="26" spans="1:3" x14ac:dyDescent="0.3">
      <c r="A26" s="219"/>
      <c r="B26" s="8"/>
      <c r="C26" s="65"/>
    </row>
    <row r="27" spans="1:3" x14ac:dyDescent="0.3">
      <c r="A27" s="218" t="s">
        <v>182</v>
      </c>
      <c r="B27" s="215">
        <f ca="1">Timing!B4</f>
        <v>44781</v>
      </c>
      <c r="C27" s="65"/>
    </row>
    <row r="28" spans="1:3" x14ac:dyDescent="0.3">
      <c r="A28" s="220" t="s">
        <v>187</v>
      </c>
      <c r="B28" s="216">
        <f>Timing!B9</f>
        <v>44835</v>
      </c>
      <c r="C28" s="65"/>
    </row>
    <row r="29" spans="1:3" x14ac:dyDescent="0.3">
      <c r="A29" s="74"/>
      <c r="C29" s="65"/>
    </row>
    <row r="30" spans="1:3" x14ac:dyDescent="0.3">
      <c r="A30" s="66" t="s">
        <v>9</v>
      </c>
      <c r="C30" s="65"/>
    </row>
    <row r="31" spans="1:3" x14ac:dyDescent="0.3">
      <c r="A31" s="229" t="s">
        <v>188</v>
      </c>
      <c r="C31" s="65"/>
    </row>
    <row r="32" spans="1:3" x14ac:dyDescent="0.3">
      <c r="A32" s="229" t="s">
        <v>189</v>
      </c>
      <c r="C32" s="65"/>
    </row>
    <row r="33" spans="1:3" x14ac:dyDescent="0.3">
      <c r="A33" s="230" t="str">
        <f>IF(B13&gt;=60,"You appear to have enough work experience to pursue the CPTD, based on the experience that you documented in the Work Experience tab","You need a bit more experience for the CPTD or need to document your experience in the Work Experience tab")</f>
        <v>You appear to have enough work experience to pursue the CPTD, based on the experience that you documented in the Work Experience tab</v>
      </c>
      <c r="C33" s="65"/>
    </row>
    <row r="34" spans="1:3" ht="15" thickBot="1" x14ac:dyDescent="0.35">
      <c r="A34" s="231" t="str">
        <f>IF(B22&gt;=60, "You appear to have enough professional development to pursue the CPTD", "Unless you completed an ATD Master Program or APTD, you need to document a bit more professional development before you can apply for CPTD")</f>
        <v>Unless you completed an ATD Master Program or APTD, you need to document a bit more professional development before you can apply for CPTD</v>
      </c>
      <c r="B34" s="67"/>
      <c r="C34" s="38"/>
    </row>
  </sheetData>
  <sheetProtection insertRows="0" insertHyperlinks="0" selectLockedCells="1"/>
  <mergeCells count="2">
    <mergeCell ref="A1:C1"/>
    <mergeCell ref="B2:C6"/>
  </mergeCells>
  <dataValidations count="2">
    <dataValidation type="list" allowBlank="1" showInputMessage="1" showErrorMessage="1" sqref="C8" xr:uid="{D6268EF5-A51B-439F-B37B-DB9AF91E7A5A}">
      <formula1>"Less than 3 years, 3-4 years,4 years plus current APTD, 5 or more years"</formula1>
    </dataValidation>
    <dataValidation type="list" allowBlank="1" showInputMessage="1" showErrorMessage="1" sqref="C16" xr:uid="{F808E052-D6C4-42A6-9C1F-4D4B71358A71}">
      <formula1>"0-27 hours, 28-59 hours, 60 or more hours, Current APTD, Completed ATD Master Program in the past 5 years"</formula1>
    </dataValidation>
  </dataValidations>
  <printOptions gridLines="1"/>
  <pageMargins left="0.25" right="0.25"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5EE19525-EE31-4C60-B918-A7A74DB9A0EF}">
          <x14:formula1>
            <xm:f>Resources!$E$15:$E$22</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72BAD-0706-46C3-9535-8B86D6E5456A}">
  <dimension ref="A1:I39"/>
  <sheetViews>
    <sheetView topLeftCell="A20" workbookViewId="0">
      <selection activeCell="G30" sqref="G30"/>
    </sheetView>
  </sheetViews>
  <sheetFormatPr defaultRowHeight="14.4" x14ac:dyDescent="0.3"/>
  <cols>
    <col min="1" max="1" width="30.109375" customWidth="1"/>
    <col min="2" max="2" width="30" customWidth="1"/>
    <col min="3" max="3" width="18.88671875" customWidth="1"/>
    <col min="4" max="4" width="12.6640625" customWidth="1"/>
    <col min="5" max="5" width="19.33203125" customWidth="1"/>
    <col min="6" max="6" width="20.6640625" customWidth="1"/>
    <col min="7" max="7" width="15.77734375" customWidth="1"/>
    <col min="8" max="8" width="30.6640625" customWidth="1"/>
    <col min="9" max="9" width="14.6640625" customWidth="1"/>
  </cols>
  <sheetData>
    <row r="1" spans="1:9" x14ac:dyDescent="0.3">
      <c r="A1" s="260" t="s">
        <v>10</v>
      </c>
      <c r="B1" s="260"/>
      <c r="C1" s="260"/>
      <c r="D1" s="260"/>
      <c r="E1" s="260"/>
      <c r="F1" s="260"/>
    </row>
    <row r="2" spans="1:9" x14ac:dyDescent="0.3">
      <c r="E2" s="79"/>
      <c r="F2" s="65"/>
    </row>
    <row r="3" spans="1:9" x14ac:dyDescent="0.3">
      <c r="A3" s="4" t="s">
        <v>11</v>
      </c>
      <c r="E3" s="79"/>
      <c r="F3" s="65"/>
    </row>
    <row r="4" spans="1:9" x14ac:dyDescent="0.3">
      <c r="A4" s="1" t="s">
        <v>12</v>
      </c>
      <c r="E4" s="79"/>
      <c r="F4" s="65"/>
    </row>
    <row r="5" spans="1:9" x14ac:dyDescent="0.3">
      <c r="A5" s="2" t="s">
        <v>13</v>
      </c>
      <c r="E5" s="79"/>
      <c r="F5" s="65"/>
    </row>
    <row r="6" spans="1:9" x14ac:dyDescent="0.3">
      <c r="A6" s="2" t="s">
        <v>14</v>
      </c>
      <c r="B6" s="2"/>
      <c r="E6" s="79"/>
      <c r="F6" s="65"/>
      <c r="I6" s="1"/>
    </row>
    <row r="7" spans="1:9" x14ac:dyDescent="0.3">
      <c r="A7" s="2" t="s">
        <v>15</v>
      </c>
      <c r="B7" s="2"/>
      <c r="E7" s="79"/>
      <c r="F7" s="65"/>
    </row>
    <row r="8" spans="1:9" x14ac:dyDescent="0.3">
      <c r="A8" s="2" t="s">
        <v>16</v>
      </c>
      <c r="B8" s="2"/>
      <c r="E8" s="79"/>
      <c r="F8" s="65"/>
    </row>
    <row r="9" spans="1:9" x14ac:dyDescent="0.3">
      <c r="A9" s="2"/>
      <c r="B9" s="2"/>
      <c r="E9" s="79"/>
      <c r="F9" s="65"/>
    </row>
    <row r="10" spans="1:9" x14ac:dyDescent="0.3">
      <c r="A10" s="11" t="s">
        <v>17</v>
      </c>
      <c r="B10" s="10" t="s">
        <v>18</v>
      </c>
      <c r="E10" s="261" t="s">
        <v>181</v>
      </c>
      <c r="F10" s="262"/>
    </row>
    <row r="11" spans="1:9" x14ac:dyDescent="0.3">
      <c r="A11" s="12" t="s">
        <v>19</v>
      </c>
      <c r="B11" s="13" t="s">
        <v>20</v>
      </c>
      <c r="E11" s="263"/>
      <c r="F11" s="264"/>
    </row>
    <row r="12" spans="1:9" x14ac:dyDescent="0.3">
      <c r="A12" s="12" t="s">
        <v>21</v>
      </c>
      <c r="B12" s="13" t="s">
        <v>22</v>
      </c>
      <c r="E12" s="263"/>
      <c r="F12" s="264"/>
    </row>
    <row r="13" spans="1:9" x14ac:dyDescent="0.3">
      <c r="A13" s="12" t="s">
        <v>23</v>
      </c>
      <c r="B13" s="13" t="s">
        <v>24</v>
      </c>
      <c r="E13" s="263"/>
      <c r="F13" s="264"/>
    </row>
    <row r="14" spans="1:9" x14ac:dyDescent="0.3">
      <c r="A14" s="12" t="s">
        <v>25</v>
      </c>
      <c r="B14" s="13" t="s">
        <v>26</v>
      </c>
      <c r="E14" s="263"/>
      <c r="F14" s="264"/>
    </row>
    <row r="15" spans="1:9" x14ac:dyDescent="0.3">
      <c r="A15" s="12" t="s">
        <v>27</v>
      </c>
      <c r="B15" s="13" t="s">
        <v>28</v>
      </c>
      <c r="E15" s="263"/>
      <c r="F15" s="264"/>
    </row>
    <row r="16" spans="1:9" x14ac:dyDescent="0.3">
      <c r="A16" s="12" t="s">
        <v>29</v>
      </c>
      <c r="B16" s="13" t="s">
        <v>30</v>
      </c>
      <c r="E16" s="265"/>
      <c r="F16" s="266"/>
    </row>
    <row r="17" spans="1:7" x14ac:dyDescent="0.3">
      <c r="A17" s="12" t="s">
        <v>31</v>
      </c>
      <c r="B17" s="13" t="s">
        <v>32</v>
      </c>
      <c r="E17" s="79"/>
      <c r="F17" s="65"/>
    </row>
    <row r="18" spans="1:7" x14ac:dyDescent="0.3">
      <c r="A18" s="12" t="s">
        <v>33</v>
      </c>
      <c r="B18" s="13" t="s">
        <v>34</v>
      </c>
      <c r="E18" s="79"/>
      <c r="F18" s="65"/>
    </row>
    <row r="19" spans="1:7" ht="15" thickBot="1" x14ac:dyDescent="0.35">
      <c r="A19" s="2"/>
      <c r="B19" s="2"/>
      <c r="E19" s="67"/>
      <c r="F19" s="38"/>
    </row>
    <row r="20" spans="1:7" ht="15" thickBot="1" x14ac:dyDescent="0.35">
      <c r="A20" s="257" t="s">
        <v>35</v>
      </c>
      <c r="B20" s="258"/>
      <c r="C20" s="258"/>
      <c r="D20" s="258"/>
      <c r="E20" s="258"/>
      <c r="F20" s="259"/>
    </row>
    <row r="21" spans="1:7" s="126" customFormat="1" x14ac:dyDescent="0.3">
      <c r="A21" s="122" t="s">
        <v>36</v>
      </c>
      <c r="B21" s="123" t="s">
        <v>37</v>
      </c>
      <c r="C21" s="123" t="s">
        <v>38</v>
      </c>
      <c r="D21" s="124" t="s">
        <v>39</v>
      </c>
      <c r="E21" s="123" t="s">
        <v>40</v>
      </c>
      <c r="F21" s="125" t="s">
        <v>41</v>
      </c>
    </row>
    <row r="22" spans="1:7" x14ac:dyDescent="0.3">
      <c r="A22" s="232" t="s">
        <v>152</v>
      </c>
      <c r="B22" s="233" t="s">
        <v>42</v>
      </c>
      <c r="C22" s="233" t="s">
        <v>151</v>
      </c>
      <c r="D22" s="233">
        <v>7.5</v>
      </c>
      <c r="E22" s="233" t="s">
        <v>21</v>
      </c>
      <c r="F22" s="234" t="s">
        <v>153</v>
      </c>
      <c r="G22" s="99" t="s">
        <v>155</v>
      </c>
    </row>
    <row r="23" spans="1:7" x14ac:dyDescent="0.3">
      <c r="A23" s="235"/>
      <c r="B23" s="236"/>
      <c r="C23" s="236"/>
      <c r="D23" s="236"/>
      <c r="E23" s="236"/>
      <c r="F23" s="237"/>
    </row>
    <row r="24" spans="1:7" x14ac:dyDescent="0.3">
      <c r="A24" s="235"/>
      <c r="B24" s="236"/>
      <c r="C24" s="236"/>
      <c r="D24" s="236"/>
      <c r="E24" s="236"/>
      <c r="F24" s="237"/>
    </row>
    <row r="25" spans="1:7" x14ac:dyDescent="0.3">
      <c r="A25" s="235"/>
      <c r="B25" s="236"/>
      <c r="C25" s="236"/>
      <c r="D25" s="236"/>
      <c r="E25" s="236"/>
      <c r="F25" s="237"/>
    </row>
    <row r="26" spans="1:7" x14ac:dyDescent="0.3">
      <c r="A26" s="235"/>
      <c r="B26" s="236"/>
      <c r="C26" s="236"/>
      <c r="D26" s="236"/>
      <c r="E26" s="236"/>
      <c r="F26" s="237"/>
    </row>
    <row r="27" spans="1:7" x14ac:dyDescent="0.3">
      <c r="A27" s="235"/>
      <c r="B27" s="236"/>
      <c r="C27" s="236"/>
      <c r="D27" s="236"/>
      <c r="E27" s="236"/>
      <c r="F27" s="237"/>
    </row>
    <row r="28" spans="1:7" x14ac:dyDescent="0.3">
      <c r="A28" s="235"/>
      <c r="B28" s="236"/>
      <c r="C28" s="236"/>
      <c r="D28" s="236"/>
      <c r="E28" s="236"/>
      <c r="F28" s="237"/>
    </row>
    <row r="29" spans="1:7" x14ac:dyDescent="0.3">
      <c r="A29" s="235"/>
      <c r="B29" s="236"/>
      <c r="C29" s="236"/>
      <c r="D29" s="236"/>
      <c r="E29" s="236"/>
      <c r="F29" s="237"/>
    </row>
    <row r="30" spans="1:7" x14ac:dyDescent="0.3">
      <c r="A30" s="235"/>
      <c r="B30" s="236"/>
      <c r="C30" s="236"/>
      <c r="D30" s="236"/>
      <c r="E30" s="236"/>
      <c r="F30" s="237"/>
    </row>
    <row r="31" spans="1:7" ht="15" thickBot="1" x14ac:dyDescent="0.35">
      <c r="A31" s="238"/>
      <c r="B31" s="239"/>
      <c r="C31" s="239"/>
      <c r="D31" s="239"/>
      <c r="E31" s="239"/>
      <c r="F31" s="240"/>
    </row>
    <row r="32" spans="1:7" x14ac:dyDescent="0.3">
      <c r="A32" s="80" t="s">
        <v>43</v>
      </c>
      <c r="B32" s="81"/>
      <c r="C32" s="82"/>
      <c r="D32" s="82"/>
      <c r="E32" s="82"/>
      <c r="F32" s="83"/>
    </row>
    <row r="33" spans="1:6" x14ac:dyDescent="0.3">
      <c r="A33" s="84"/>
      <c r="B33" s="85"/>
      <c r="C33" s="86"/>
      <c r="D33" s="86"/>
      <c r="E33" s="86"/>
      <c r="F33" s="87"/>
    </row>
    <row r="34" spans="1:6" ht="15" thickBot="1" x14ac:dyDescent="0.35">
      <c r="A34" s="211" t="s">
        <v>180</v>
      </c>
      <c r="B34" s="67"/>
      <c r="C34" s="67"/>
      <c r="D34" s="210">
        <f>SUM(D22:D32)*12</f>
        <v>90</v>
      </c>
      <c r="E34" s="212" t="s">
        <v>179</v>
      </c>
      <c r="F34" s="38"/>
    </row>
    <row r="39" spans="1:6" x14ac:dyDescent="0.3">
      <c r="A39" s="2"/>
    </row>
  </sheetData>
  <mergeCells count="3">
    <mergeCell ref="A20:F20"/>
    <mergeCell ref="A1:F1"/>
    <mergeCell ref="E10:F16"/>
  </mergeCells>
  <hyperlinks>
    <hyperlink ref="A14" r:id="rId1" location="/professional/technology-application" xr:uid="{588B72C2-A9D1-417B-85DE-959CFD893D9F}"/>
    <hyperlink ref="A11" r:id="rId2" location="/professional/learning-sciences" xr:uid="{853F626C-9470-4E4F-95C7-980C01C5FC93}"/>
    <hyperlink ref="A15" r:id="rId3" location="/professional/knowledge-management" xr:uid="{18E028EC-45A8-446C-B25C-DBA1E12D78C3}"/>
    <hyperlink ref="A12" r:id="rId4" location="/professional/instructional-design" xr:uid="{7E61C59B-DC66-48AD-9AA1-38281AA0C059}"/>
    <hyperlink ref="A13" r:id="rId5" location="/professional/training-delivery-and-facilitation" xr:uid="{E07A55BD-96D5-489E-B63B-412856F908F9}"/>
    <hyperlink ref="A16" r:id="rId6" location="/professional/career-and-leadership-development" xr:uid="{BEDD4849-5F34-46A8-A3C1-26F1425C2022}"/>
    <hyperlink ref="A17" r:id="rId7" location="/professional/coaching" xr:uid="{C50F10B2-1086-4BC9-A86D-347E92E5A9B8}"/>
    <hyperlink ref="A18" r:id="rId8" location="/professional/evaluating-impact" xr:uid="{1D7B8E3A-46E1-45CB-96F1-5824861B9105}"/>
    <hyperlink ref="B11" r:id="rId9" location="/organizational/business-insight" xr:uid="{58966FB7-84CC-4961-A55E-E70EC1DA4952}"/>
    <hyperlink ref="B12" r:id="rId10" location="/organizational/consulting-and-business-partnering" xr:uid="{BE9E7B3F-A73A-4EE5-8183-0F36320229F8}"/>
    <hyperlink ref="B13" r:id="rId11" location="/organizational/organization-development-and-culture" xr:uid="{088C2B27-7583-49F4-AA61-A63F1E709EA4}"/>
    <hyperlink ref="B14" r:id="rId12" location="/organizational/talent-strategy-and-management" xr:uid="{FC997760-7290-4640-AD79-DC534348BDFF}"/>
    <hyperlink ref="B15" r:id="rId13" location="/organizational/performance-improvement" xr:uid="{8354F43E-9F76-4B94-A874-811E53E141CC}"/>
    <hyperlink ref="B16" r:id="rId14" location="/organizational/change-management" xr:uid="{1898ECCE-7567-4081-9757-AC1E0759CBB7}"/>
    <hyperlink ref="B17" r:id="rId15" location="/organizational/data-and-analytics" xr:uid="{970A57BD-1EB8-4800-96E0-AA0CE589C627}"/>
    <hyperlink ref="B18" r:id="rId16" location="/organizational/future-readiness" xr:uid="{36093400-E374-4B88-9E80-0D51DBAF486F}"/>
    <hyperlink ref="A10" r:id="rId17" location="/professional" xr:uid="{04C1DDAB-43C0-448B-8C2D-7411CBE2DE9F}"/>
    <hyperlink ref="B10" r:id="rId18" location="/organizational" xr:uid="{CB9B8A2F-523E-4660-A3FA-DE86B1110BD7}"/>
    <hyperlink ref="F22" r:id="rId19" xr:uid="{DF04434D-0006-4FA4-8EB7-6E21327A325A}"/>
  </hyperlinks>
  <printOptions gridLines="1"/>
  <pageMargins left="0.25" right="0.25" top="0.75" bottom="0.75" header="0.3" footer="0.3"/>
  <pageSetup orientation="landscape" r:id="rId20"/>
  <extLst>
    <ext xmlns:x14="http://schemas.microsoft.com/office/spreadsheetml/2009/9/main" uri="{CCE6A557-97BC-4b89-ADB6-D9C93CAAB3DF}">
      <x14:dataValidations xmlns:xm="http://schemas.microsoft.com/office/excel/2006/main" count="1">
        <x14:dataValidation type="list" allowBlank="1" showInputMessage="1" showErrorMessage="1" xr:uid="{40EF97BD-F06C-481E-B396-A5B854BE1BAE}">
          <x14:formula1>
            <xm:f>Resources!$A$15:$A$30</xm:f>
          </x14:formula1>
          <xm:sqref>E22:E31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876A-F424-47CA-84C6-A81226D42038}">
  <dimension ref="A1:H34"/>
  <sheetViews>
    <sheetView topLeftCell="A15" workbookViewId="0">
      <selection activeCell="F12" sqref="F12:G18"/>
    </sheetView>
  </sheetViews>
  <sheetFormatPr defaultRowHeight="14.4" x14ac:dyDescent="0.3"/>
  <cols>
    <col min="1" max="1" width="28.6640625" customWidth="1"/>
    <col min="2" max="2" width="14.88671875" customWidth="1"/>
    <col min="3" max="3" width="19" customWidth="1"/>
    <col min="4" max="4" width="10.6640625" customWidth="1"/>
    <col min="5" max="5" width="10.88671875" customWidth="1"/>
    <col min="6" max="6" width="9.88671875" customWidth="1"/>
    <col min="7" max="7" width="23.33203125" customWidth="1"/>
    <col min="8" max="8" width="11.33203125" customWidth="1"/>
  </cols>
  <sheetData>
    <row r="1" spans="1:7" ht="15" thickBot="1" x14ac:dyDescent="0.35">
      <c r="A1" s="257" t="s">
        <v>44</v>
      </c>
      <c r="B1" s="258"/>
      <c r="C1" s="258"/>
      <c r="D1" s="258"/>
      <c r="E1" s="258"/>
      <c r="F1" s="258"/>
      <c r="G1" s="259"/>
    </row>
    <row r="2" spans="1:7" x14ac:dyDescent="0.3">
      <c r="A2" s="75"/>
      <c r="B2" s="75"/>
      <c r="C2" s="75"/>
      <c r="D2" s="75"/>
      <c r="E2" s="75"/>
      <c r="F2" s="75"/>
      <c r="G2" s="89"/>
    </row>
    <row r="3" spans="1:7" x14ac:dyDescent="0.3">
      <c r="A3" s="1" t="s">
        <v>45</v>
      </c>
      <c r="G3" s="65"/>
    </row>
    <row r="4" spans="1:7" x14ac:dyDescent="0.3">
      <c r="A4" s="5" t="s">
        <v>46</v>
      </c>
      <c r="G4" s="65"/>
    </row>
    <row r="5" spans="1:7" x14ac:dyDescent="0.3">
      <c r="A5" s="5" t="s">
        <v>47</v>
      </c>
      <c r="G5" s="65"/>
    </row>
    <row r="6" spans="1:7" x14ac:dyDescent="0.3">
      <c r="A6" s="14" t="s">
        <v>48</v>
      </c>
      <c r="G6" s="65"/>
    </row>
    <row r="7" spans="1:7" x14ac:dyDescent="0.3">
      <c r="A7" s="5" t="s">
        <v>49</v>
      </c>
      <c r="G7" s="65"/>
    </row>
    <row r="8" spans="1:7" x14ac:dyDescent="0.3">
      <c r="A8" s="5" t="s">
        <v>50</v>
      </c>
      <c r="G8" s="65"/>
    </row>
    <row r="9" spans="1:7" x14ac:dyDescent="0.3">
      <c r="A9" s="5" t="s">
        <v>51</v>
      </c>
      <c r="G9" s="65"/>
    </row>
    <row r="10" spans="1:7" x14ac:dyDescent="0.3">
      <c r="A10" s="5" t="s">
        <v>52</v>
      </c>
      <c r="G10" s="65"/>
    </row>
    <row r="11" spans="1:7" x14ac:dyDescent="0.3">
      <c r="A11" s="2"/>
      <c r="C11" s="1"/>
      <c r="G11" s="65"/>
    </row>
    <row r="12" spans="1:7" x14ac:dyDescent="0.3">
      <c r="A12" s="11" t="s">
        <v>53</v>
      </c>
      <c r="B12" s="11" t="s">
        <v>54</v>
      </c>
      <c r="F12" s="261" t="s">
        <v>181</v>
      </c>
      <c r="G12" s="262"/>
    </row>
    <row r="13" spans="1:7" x14ac:dyDescent="0.3">
      <c r="A13" s="12" t="s">
        <v>19</v>
      </c>
      <c r="B13" s="15" t="s">
        <v>20</v>
      </c>
      <c r="F13" s="263"/>
      <c r="G13" s="264"/>
    </row>
    <row r="14" spans="1:7" x14ac:dyDescent="0.3">
      <c r="A14" s="12" t="s">
        <v>21</v>
      </c>
      <c r="B14" s="15" t="s">
        <v>22</v>
      </c>
      <c r="F14" s="263"/>
      <c r="G14" s="264"/>
    </row>
    <row r="15" spans="1:7" x14ac:dyDescent="0.3">
      <c r="A15" s="12" t="s">
        <v>23</v>
      </c>
      <c r="B15" s="15" t="s">
        <v>24</v>
      </c>
      <c r="F15" s="263"/>
      <c r="G15" s="264"/>
    </row>
    <row r="16" spans="1:7" x14ac:dyDescent="0.3">
      <c r="A16" s="12" t="s">
        <v>25</v>
      </c>
      <c r="B16" s="15" t="s">
        <v>26</v>
      </c>
      <c r="F16" s="263"/>
      <c r="G16" s="264"/>
    </row>
    <row r="17" spans="1:8" x14ac:dyDescent="0.3">
      <c r="A17" s="12" t="s">
        <v>27</v>
      </c>
      <c r="B17" s="15" t="s">
        <v>28</v>
      </c>
      <c r="F17" s="263"/>
      <c r="G17" s="264"/>
    </row>
    <row r="18" spans="1:8" x14ac:dyDescent="0.3">
      <c r="A18" s="12" t="s">
        <v>29</v>
      </c>
      <c r="B18" s="15" t="s">
        <v>30</v>
      </c>
      <c r="F18" s="265"/>
      <c r="G18" s="266"/>
    </row>
    <row r="19" spans="1:8" x14ac:dyDescent="0.3">
      <c r="A19" s="12" t="s">
        <v>31</v>
      </c>
      <c r="B19" s="15" t="s">
        <v>32</v>
      </c>
      <c r="G19" s="65"/>
    </row>
    <row r="20" spans="1:8" x14ac:dyDescent="0.3">
      <c r="A20" s="12" t="s">
        <v>33</v>
      </c>
      <c r="B20" s="15" t="s">
        <v>34</v>
      </c>
      <c r="G20" s="65"/>
    </row>
    <row r="21" spans="1:8" ht="15" thickBot="1" x14ac:dyDescent="0.35">
      <c r="D21" s="3"/>
      <c r="G21" s="38"/>
    </row>
    <row r="22" spans="1:8" s="1" customFormat="1" ht="15" thickBot="1" x14ac:dyDescent="0.35">
      <c r="A22" s="257" t="s">
        <v>55</v>
      </c>
      <c r="B22" s="258"/>
      <c r="C22" s="258"/>
      <c r="D22" s="258"/>
      <c r="E22" s="258"/>
      <c r="F22" s="258"/>
      <c r="G22" s="259"/>
      <c r="H22"/>
    </row>
    <row r="23" spans="1:8" ht="15" thickBot="1" x14ac:dyDescent="0.35">
      <c r="A23" s="68" t="s">
        <v>56</v>
      </c>
      <c r="B23" s="69" t="s">
        <v>57</v>
      </c>
      <c r="C23" s="69" t="s">
        <v>58</v>
      </c>
      <c r="D23" s="69" t="s">
        <v>59</v>
      </c>
      <c r="E23" s="69" t="s">
        <v>60</v>
      </c>
      <c r="F23" s="69" t="s">
        <v>61</v>
      </c>
      <c r="G23" s="70" t="s">
        <v>62</v>
      </c>
      <c r="H23" s="1"/>
    </row>
    <row r="24" spans="1:8" x14ac:dyDescent="0.3">
      <c r="A24" s="197" t="s">
        <v>156</v>
      </c>
      <c r="B24" s="198" t="s">
        <v>157</v>
      </c>
      <c r="C24" s="198" t="s">
        <v>22</v>
      </c>
      <c r="D24" s="199">
        <v>43987</v>
      </c>
      <c r="E24" s="199">
        <v>43992</v>
      </c>
      <c r="F24" s="198">
        <v>21</v>
      </c>
      <c r="G24" s="200" t="s">
        <v>63</v>
      </c>
      <c r="H24" s="100" t="s">
        <v>154</v>
      </c>
    </row>
    <row r="25" spans="1:8" x14ac:dyDescent="0.3">
      <c r="A25" s="201"/>
      <c r="B25" s="202"/>
      <c r="C25" s="202"/>
      <c r="D25" s="203"/>
      <c r="E25" s="203"/>
      <c r="F25" s="202"/>
      <c r="G25" s="204"/>
    </row>
    <row r="26" spans="1:8" x14ac:dyDescent="0.3">
      <c r="A26" s="201"/>
      <c r="B26" s="202"/>
      <c r="C26" s="202"/>
      <c r="D26" s="203"/>
      <c r="E26" s="203"/>
      <c r="F26" s="202"/>
      <c r="G26" s="204"/>
    </row>
    <row r="27" spans="1:8" x14ac:dyDescent="0.3">
      <c r="A27" s="201"/>
      <c r="B27" s="202"/>
      <c r="C27" s="202"/>
      <c r="D27" s="202"/>
      <c r="E27" s="202"/>
      <c r="F27" s="205"/>
      <c r="G27" s="204"/>
    </row>
    <row r="28" spans="1:8" x14ac:dyDescent="0.3">
      <c r="A28" s="201"/>
      <c r="B28" s="202"/>
      <c r="C28" s="202"/>
      <c r="D28" s="202"/>
      <c r="E28" s="202"/>
      <c r="F28" s="202"/>
      <c r="G28" s="204"/>
    </row>
    <row r="29" spans="1:8" x14ac:dyDescent="0.3">
      <c r="A29" s="201"/>
      <c r="B29" s="202"/>
      <c r="C29" s="202"/>
      <c r="D29" s="202"/>
      <c r="E29" s="202"/>
      <c r="F29" s="202"/>
      <c r="G29" s="204"/>
    </row>
    <row r="30" spans="1:8" x14ac:dyDescent="0.3">
      <c r="A30" s="206"/>
      <c r="B30" s="202"/>
      <c r="C30" s="202"/>
      <c r="D30" s="202"/>
      <c r="E30" s="202"/>
      <c r="F30" s="202"/>
      <c r="G30" s="204"/>
    </row>
    <row r="31" spans="1:8" x14ac:dyDescent="0.3">
      <c r="A31" s="201"/>
      <c r="B31" s="202"/>
      <c r="C31" s="202"/>
      <c r="D31" s="202"/>
      <c r="E31" s="202"/>
      <c r="F31" s="202"/>
      <c r="G31" s="204"/>
    </row>
    <row r="32" spans="1:8" ht="15" thickBot="1" x14ac:dyDescent="0.35">
      <c r="A32" s="207"/>
      <c r="B32" s="208"/>
      <c r="C32" s="208"/>
      <c r="D32" s="208"/>
      <c r="E32" s="208"/>
      <c r="F32" s="208"/>
      <c r="G32" s="209"/>
    </row>
    <row r="33" spans="1:7" x14ac:dyDescent="0.3">
      <c r="A33" s="101" t="s">
        <v>43</v>
      </c>
      <c r="B33" s="62"/>
      <c r="C33" s="62"/>
      <c r="D33" s="62"/>
      <c r="E33" s="62"/>
      <c r="F33" s="62"/>
      <c r="G33" s="63"/>
    </row>
    <row r="34" spans="1:7" ht="15" thickBot="1" x14ac:dyDescent="0.35">
      <c r="A34" s="88" t="s">
        <v>178</v>
      </c>
      <c r="B34" s="67"/>
      <c r="C34" s="67"/>
      <c r="D34" s="67"/>
      <c r="E34" s="67"/>
      <c r="F34" s="210">
        <f>SUM(F24:F33)</f>
        <v>21</v>
      </c>
      <c r="G34" s="38"/>
    </row>
  </sheetData>
  <mergeCells count="3">
    <mergeCell ref="A22:G22"/>
    <mergeCell ref="A1:G1"/>
    <mergeCell ref="F12:G18"/>
  </mergeCells>
  <hyperlinks>
    <hyperlink ref="A16" r:id="rId1" location="/professional/technology-application" xr:uid="{A417916D-E172-4464-B435-B0B8676F4024}"/>
    <hyperlink ref="A13" r:id="rId2" location="/professional/learning-sciences" xr:uid="{92122562-A327-4980-9406-01A3C011FD61}"/>
    <hyperlink ref="A17" r:id="rId3" location="/professional/knowledge-management" xr:uid="{35686532-9F0B-43BD-B14D-B05102A32CC2}"/>
    <hyperlink ref="A14" r:id="rId4" location="/professional/instructional-design" xr:uid="{0464682B-473A-4AC1-954F-17CAAD316FBD}"/>
    <hyperlink ref="A15" r:id="rId5" location="/professional/training-delivery-and-facilitation" xr:uid="{D82084B0-B633-4D34-AEAF-555AB7FD52FC}"/>
    <hyperlink ref="A18" r:id="rId6" location="/professional/career-and-leadership-development" xr:uid="{D02D620F-E238-4D1C-A1DB-0A0CA86608CB}"/>
    <hyperlink ref="A19" r:id="rId7" location="/professional/coaching" xr:uid="{0E64D680-5E79-4AFA-B813-4DC7C8ED7D78}"/>
    <hyperlink ref="A20" r:id="rId8" location="/professional/evaluating-impact" xr:uid="{F10402AC-D051-45DE-A3EE-23DF01A73B4D}"/>
    <hyperlink ref="B13" r:id="rId9" location="/organizational/business-insight" xr:uid="{14C57AD5-0FE5-4DE1-B338-7417C788A47B}"/>
    <hyperlink ref="B14" r:id="rId10" location="/organizational/consulting-and-business-partnering" xr:uid="{D76886CE-D41A-440C-BCC1-EEB319F241CE}"/>
    <hyperlink ref="B15" r:id="rId11" location="/organizational/organization-development-and-culture" xr:uid="{082B9103-2406-4013-BBDF-BA7A64BF6B4E}"/>
    <hyperlink ref="B16" r:id="rId12" location="/organizational/talent-strategy-and-management" xr:uid="{5B0D1C3F-79A8-4460-BF2A-9381A541F681}"/>
    <hyperlink ref="B17" r:id="rId13" location="/organizational/performance-improvement" xr:uid="{11E3B924-3F9B-4D83-A650-E932A39BBA6F}"/>
    <hyperlink ref="B18" r:id="rId14" location="/organizational/change-management" xr:uid="{6FADED57-ABB6-4706-A34A-E2A4974CFCAC}"/>
    <hyperlink ref="B19" r:id="rId15" location="/organizational/data-and-analytics" xr:uid="{73B0E294-2D63-44CD-BAD7-DAF26AEA0D03}"/>
    <hyperlink ref="B20" r:id="rId16" location="/organizational/future-readiness" xr:uid="{34C7AEFB-BC74-4DA6-87E0-438731B646D9}"/>
    <hyperlink ref="A12" r:id="rId17" location="/professional" display="Professional Capabilities" xr:uid="{617323E7-637C-4101-BCB7-2DF44F2D005B}"/>
    <hyperlink ref="B12" r:id="rId18" location="/organizational" display="Organizational Capabilities" xr:uid="{F497450A-4768-4C79-B509-B93F1C826D3B}"/>
    <hyperlink ref="A6" r:id="rId19" location="/personal" display="-Programs that cover the PERSONAL CAPABILITIES DO NOT count towards your eligibility." xr:uid="{6E879BE4-96A4-487F-B3EB-0E3060F61CDC}"/>
  </hyperlinks>
  <printOptions gridLines="1"/>
  <pageMargins left="0.7" right="0.7" top="0.75" bottom="0.75" header="0.3" footer="0.3"/>
  <pageSetup orientation="landscape" r:id="rId20"/>
  <extLst>
    <ext xmlns:x14="http://schemas.microsoft.com/office/spreadsheetml/2009/9/main" uri="{CCE6A557-97BC-4b89-ADB6-D9C93CAAB3DF}">
      <x14:dataValidations xmlns:xm="http://schemas.microsoft.com/office/excel/2006/main" count="1">
        <x14:dataValidation type="list" allowBlank="1" showInputMessage="1" showErrorMessage="1" xr:uid="{A0A5FE7A-99E0-4513-81F9-053D73630785}">
          <x14:formula1>
            <xm:f>Resources!$A$15:$A$30</xm:f>
          </x14:formula1>
          <xm:sqref>C24:C32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2751F-D669-4610-80BD-4AA24050DF0A}">
  <dimension ref="A1:E14"/>
  <sheetViews>
    <sheetView workbookViewId="0">
      <selection activeCell="B13" sqref="B13"/>
    </sheetView>
  </sheetViews>
  <sheetFormatPr defaultRowHeight="14.4" x14ac:dyDescent="0.3"/>
  <cols>
    <col min="1" max="1" width="75.6640625" customWidth="1"/>
    <col min="2" max="2" width="12" customWidth="1"/>
    <col min="3" max="3" width="13.33203125" customWidth="1"/>
    <col min="4" max="4" width="18" customWidth="1"/>
    <col min="5" max="5" width="9.5546875" bestFit="1" customWidth="1"/>
  </cols>
  <sheetData>
    <row r="1" spans="1:5" x14ac:dyDescent="0.3">
      <c r="A1" s="267" t="s">
        <v>64</v>
      </c>
      <c r="B1" s="268"/>
    </row>
    <row r="2" spans="1:5" x14ac:dyDescent="0.3">
      <c r="A2" s="66"/>
      <c r="B2" s="65"/>
      <c r="C2" s="261" t="s">
        <v>181</v>
      </c>
      <c r="D2" s="262"/>
    </row>
    <row r="3" spans="1:5" x14ac:dyDescent="0.3">
      <c r="A3" s="66" t="s">
        <v>65</v>
      </c>
      <c r="B3" s="65"/>
      <c r="C3" s="263"/>
      <c r="D3" s="264"/>
      <c r="E3" s="8"/>
    </row>
    <row r="4" spans="1:5" x14ac:dyDescent="0.3">
      <c r="A4" s="130" t="s">
        <v>192</v>
      </c>
      <c r="B4" s="90">
        <f ca="1">TODAY() + 180</f>
        <v>44781</v>
      </c>
      <c r="C4" s="263"/>
      <c r="D4" s="264"/>
    </row>
    <row r="5" spans="1:5" x14ac:dyDescent="0.3">
      <c r="A5" s="66"/>
      <c r="B5" s="90"/>
      <c r="C5" s="263"/>
      <c r="D5" s="264"/>
    </row>
    <row r="6" spans="1:5" x14ac:dyDescent="0.3">
      <c r="A6" s="66" t="s">
        <v>176</v>
      </c>
      <c r="B6" s="90"/>
      <c r="C6" s="263"/>
      <c r="D6" s="264"/>
    </row>
    <row r="7" spans="1:5" x14ac:dyDescent="0.3">
      <c r="A7" s="129" t="s">
        <v>66</v>
      </c>
      <c r="B7" s="90"/>
      <c r="C7" s="263"/>
      <c r="D7" s="264"/>
    </row>
    <row r="8" spans="1:5" ht="15" thickBot="1" x14ac:dyDescent="0.35">
      <c r="A8" s="66"/>
      <c r="B8" s="65"/>
      <c r="C8" s="265"/>
      <c r="D8" s="266"/>
    </row>
    <row r="9" spans="1:5" ht="15" thickBot="1" x14ac:dyDescent="0.35">
      <c r="A9" s="130" t="s">
        <v>193</v>
      </c>
      <c r="B9" s="195">
        <v>44835</v>
      </c>
    </row>
    <row r="10" spans="1:5" x14ac:dyDescent="0.3">
      <c r="A10" s="66"/>
      <c r="B10" s="91"/>
    </row>
    <row r="11" spans="1:5" x14ac:dyDescent="0.3">
      <c r="A11" s="66" t="s">
        <v>67</v>
      </c>
      <c r="B11" s="196">
        <f>B9-31</f>
        <v>44804</v>
      </c>
    </row>
    <row r="12" spans="1:5" x14ac:dyDescent="0.3">
      <c r="A12" s="92"/>
      <c r="B12" s="65"/>
    </row>
    <row r="13" spans="1:5" ht="15" thickBot="1" x14ac:dyDescent="0.35">
      <c r="A13" s="88"/>
      <c r="B13" s="93"/>
      <c r="D13" s="7"/>
    </row>
    <row r="14" spans="1:5" x14ac:dyDescent="0.3">
      <c r="A14" s="6"/>
    </row>
  </sheetData>
  <mergeCells count="2">
    <mergeCell ref="A1:B1"/>
    <mergeCell ref="C2:D8"/>
  </mergeCells>
  <hyperlinks>
    <hyperlink ref="A7" r:id="rId1" xr:uid="{13419124-BEA5-4267-A28E-F605EE6EEA84}"/>
  </hyperlinks>
  <printOptions gridLines="1"/>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28C1-8582-4444-B681-F85363DF8C14}">
  <dimension ref="A1:D138"/>
  <sheetViews>
    <sheetView tabSelected="1" zoomScaleNormal="100" workbookViewId="0">
      <selection sqref="A1:C138"/>
    </sheetView>
  </sheetViews>
  <sheetFormatPr defaultColWidth="65.33203125" defaultRowHeight="14.4" x14ac:dyDescent="0.3"/>
  <cols>
    <col min="1" max="1" width="63.33203125" customWidth="1"/>
    <col min="2" max="2" width="21.33203125" customWidth="1"/>
    <col min="3" max="4" width="23.88671875" customWidth="1"/>
  </cols>
  <sheetData>
    <row r="1" spans="1:4" x14ac:dyDescent="0.3">
      <c r="A1" s="281" t="s">
        <v>161</v>
      </c>
      <c r="B1" s="282"/>
      <c r="C1" s="283"/>
      <c r="D1" s="269" t="s">
        <v>177</v>
      </c>
    </row>
    <row r="2" spans="1:4" x14ac:dyDescent="0.3">
      <c r="A2" s="284"/>
      <c r="B2" s="285"/>
      <c r="C2" s="286"/>
      <c r="D2" s="270"/>
    </row>
    <row r="3" spans="1:4" x14ac:dyDescent="0.3">
      <c r="A3" s="284"/>
      <c r="B3" s="285"/>
      <c r="C3" s="286"/>
      <c r="D3" s="270"/>
    </row>
    <row r="4" spans="1:4" x14ac:dyDescent="0.3">
      <c r="A4" s="284"/>
      <c r="B4" s="285"/>
      <c r="C4" s="286"/>
      <c r="D4" s="270"/>
    </row>
    <row r="5" spans="1:4" x14ac:dyDescent="0.3">
      <c r="A5" s="284"/>
      <c r="B5" s="285"/>
      <c r="C5" s="286"/>
      <c r="D5" s="270"/>
    </row>
    <row r="6" spans="1:4" x14ac:dyDescent="0.3">
      <c r="A6" s="284"/>
      <c r="B6" s="285"/>
      <c r="C6" s="286"/>
      <c r="D6" s="270"/>
    </row>
    <row r="7" spans="1:4" ht="15" thickBot="1" x14ac:dyDescent="0.35">
      <c r="A7" s="287"/>
      <c r="B7" s="288"/>
      <c r="C7" s="289"/>
      <c r="D7" s="271"/>
    </row>
    <row r="8" spans="1:4" ht="15" thickBot="1" x14ac:dyDescent="0.35">
      <c r="A8" s="275" t="s">
        <v>68</v>
      </c>
      <c r="B8" s="276"/>
      <c r="C8" s="277"/>
    </row>
    <row r="9" spans="1:4" ht="15" thickBot="1" x14ac:dyDescent="0.35">
      <c r="A9" s="16" t="s">
        <v>69</v>
      </c>
      <c r="B9" s="17" t="s">
        <v>159</v>
      </c>
      <c r="C9" s="17" t="s">
        <v>160</v>
      </c>
    </row>
    <row r="10" spans="1:4" x14ac:dyDescent="0.3">
      <c r="A10" s="18" t="s">
        <v>70</v>
      </c>
      <c r="B10" s="19"/>
      <c r="C10" s="19"/>
    </row>
    <row r="11" spans="1:4" ht="30" x14ac:dyDescent="0.3">
      <c r="A11" s="26" t="s">
        <v>71</v>
      </c>
      <c r="B11" s="132">
        <v>1</v>
      </c>
      <c r="C11" s="148"/>
    </row>
    <row r="12" spans="1:4" ht="30" x14ac:dyDescent="0.3">
      <c r="A12" s="26" t="s">
        <v>72</v>
      </c>
      <c r="B12" s="149">
        <v>1</v>
      </c>
      <c r="C12" s="150"/>
    </row>
    <row r="13" spans="1:4" ht="30" x14ac:dyDescent="0.3">
      <c r="A13" s="26" t="s">
        <v>73</v>
      </c>
      <c r="B13" s="144">
        <v>1</v>
      </c>
      <c r="C13" s="192"/>
    </row>
    <row r="14" spans="1:4" ht="15.6" thickBot="1" x14ac:dyDescent="0.35">
      <c r="A14" s="27" t="s">
        <v>74</v>
      </c>
      <c r="B14" s="193"/>
      <c r="C14" s="193"/>
    </row>
    <row r="15" spans="1:4" ht="15" x14ac:dyDescent="0.3">
      <c r="A15" s="28" t="s">
        <v>75</v>
      </c>
      <c r="B15" s="19"/>
      <c r="C15" s="19"/>
    </row>
    <row r="16" spans="1:4" ht="15" x14ac:dyDescent="0.3">
      <c r="A16" s="26" t="s">
        <v>76</v>
      </c>
      <c r="B16" s="187">
        <v>2</v>
      </c>
      <c r="C16" s="187"/>
    </row>
    <row r="17" spans="1:3" ht="15.6" thickBot="1" x14ac:dyDescent="0.35">
      <c r="A17" s="27" t="s">
        <v>74</v>
      </c>
      <c r="B17" s="187"/>
      <c r="C17" s="187"/>
    </row>
    <row r="18" spans="1:3" ht="15" x14ac:dyDescent="0.3">
      <c r="A18" s="28" t="s">
        <v>77</v>
      </c>
      <c r="B18" s="29"/>
      <c r="C18" s="30"/>
    </row>
    <row r="19" spans="1:3" ht="45" x14ac:dyDescent="0.3">
      <c r="A19" s="26" t="s">
        <v>78</v>
      </c>
      <c r="B19" s="132">
        <v>1</v>
      </c>
      <c r="C19" s="132"/>
    </row>
    <row r="20" spans="1:3" ht="15" x14ac:dyDescent="0.3">
      <c r="A20" s="26" t="s">
        <v>79</v>
      </c>
      <c r="B20" s="149">
        <v>1</v>
      </c>
      <c r="C20" s="149"/>
    </row>
    <row r="21" spans="1:3" ht="30" x14ac:dyDescent="0.3">
      <c r="A21" s="26" t="s">
        <v>80</v>
      </c>
      <c r="B21" s="149">
        <v>1</v>
      </c>
      <c r="C21" s="149"/>
    </row>
    <row r="22" spans="1:3" ht="15.6" thickBot="1" x14ac:dyDescent="0.35">
      <c r="A22" s="27" t="s">
        <v>74</v>
      </c>
      <c r="B22" s="191"/>
      <c r="C22" s="191"/>
    </row>
    <row r="23" spans="1:3" ht="15" x14ac:dyDescent="0.3">
      <c r="A23" s="28" t="s">
        <v>81</v>
      </c>
      <c r="B23" s="31"/>
      <c r="C23" s="31"/>
    </row>
    <row r="24" spans="1:3" ht="30" x14ac:dyDescent="0.3">
      <c r="A24" s="26" t="s">
        <v>82</v>
      </c>
      <c r="B24" s="194">
        <v>3</v>
      </c>
      <c r="C24" s="194"/>
    </row>
    <row r="25" spans="1:3" ht="15.6" thickBot="1" x14ac:dyDescent="0.35">
      <c r="A25" s="27" t="s">
        <v>74</v>
      </c>
      <c r="B25" s="177"/>
      <c r="C25" s="177"/>
    </row>
    <row r="26" spans="1:3" ht="15" x14ac:dyDescent="0.3">
      <c r="A26" s="28" t="s">
        <v>83</v>
      </c>
      <c r="B26" s="19"/>
      <c r="C26" s="19"/>
    </row>
    <row r="27" spans="1:3" ht="30" x14ac:dyDescent="0.3">
      <c r="A27" s="26" t="s">
        <v>84</v>
      </c>
      <c r="B27" s="132">
        <v>2</v>
      </c>
      <c r="C27" s="148"/>
    </row>
    <row r="28" spans="1:3" ht="30" x14ac:dyDescent="0.3">
      <c r="A28" s="26" t="s">
        <v>85</v>
      </c>
      <c r="B28" s="134">
        <v>1</v>
      </c>
      <c r="C28" s="189"/>
    </row>
    <row r="29" spans="1:3" ht="15.6" thickBot="1" x14ac:dyDescent="0.35">
      <c r="A29" s="27" t="s">
        <v>74</v>
      </c>
      <c r="B29" s="176"/>
      <c r="C29" s="177"/>
    </row>
    <row r="30" spans="1:3" ht="15" x14ac:dyDescent="0.3">
      <c r="A30" s="32" t="s">
        <v>86</v>
      </c>
      <c r="B30" s="29"/>
      <c r="C30" s="30"/>
    </row>
    <row r="31" spans="1:3" ht="45" x14ac:dyDescent="0.3">
      <c r="A31" s="26" t="s">
        <v>87</v>
      </c>
      <c r="B31" s="154">
        <v>2</v>
      </c>
      <c r="C31" s="187"/>
    </row>
    <row r="32" spans="1:3" ht="15.6" thickBot="1" x14ac:dyDescent="0.35">
      <c r="A32" s="27" t="s">
        <v>74</v>
      </c>
      <c r="B32" s="136"/>
      <c r="C32" s="190"/>
    </row>
    <row r="33" spans="1:3" ht="15.6" thickBot="1" x14ac:dyDescent="0.35">
      <c r="A33" s="33" t="s">
        <v>162</v>
      </c>
      <c r="B33" s="109">
        <f>SUM(B11:B32)</f>
        <v>16</v>
      </c>
      <c r="C33" s="34"/>
    </row>
    <row r="34" spans="1:3" ht="15.6" thickBot="1" x14ac:dyDescent="0.35">
      <c r="A34" s="35"/>
      <c r="B34" s="36"/>
      <c r="C34" s="36"/>
    </row>
    <row r="35" spans="1:3" ht="16.2" thickBot="1" x14ac:dyDescent="0.35">
      <c r="A35" s="278" t="s">
        <v>88</v>
      </c>
      <c r="B35" s="279"/>
      <c r="C35" s="280"/>
    </row>
    <row r="36" spans="1:3" ht="16.2" thickBot="1" x14ac:dyDescent="0.35">
      <c r="A36" s="25" t="s">
        <v>69</v>
      </c>
      <c r="B36" s="21" t="s">
        <v>159</v>
      </c>
      <c r="C36" s="21" t="s">
        <v>160</v>
      </c>
    </row>
    <row r="37" spans="1:3" x14ac:dyDescent="0.3">
      <c r="A37" s="22" t="s">
        <v>19</v>
      </c>
      <c r="B37" s="37"/>
      <c r="C37" s="23"/>
    </row>
    <row r="38" spans="1:3" ht="30" x14ac:dyDescent="0.3">
      <c r="A38" s="26" t="s">
        <v>89</v>
      </c>
      <c r="B38" s="119">
        <v>4</v>
      </c>
      <c r="C38" s="115"/>
    </row>
    <row r="39" spans="1:3" ht="60" x14ac:dyDescent="0.3">
      <c r="A39" s="26" t="s">
        <v>90</v>
      </c>
      <c r="B39" s="120">
        <v>4</v>
      </c>
      <c r="C39" s="116"/>
    </row>
    <row r="40" spans="1:3" ht="15.6" thickBot="1" x14ac:dyDescent="0.35">
      <c r="A40" s="27" t="s">
        <v>74</v>
      </c>
      <c r="B40" s="117"/>
      <c r="C40" s="117"/>
    </row>
    <row r="41" spans="1:3" ht="15" x14ac:dyDescent="0.3">
      <c r="A41" s="39" t="s">
        <v>91</v>
      </c>
      <c r="B41" s="40"/>
      <c r="C41" s="40"/>
    </row>
    <row r="42" spans="1:3" ht="15" x14ac:dyDescent="0.3">
      <c r="A42" s="26" t="s">
        <v>92</v>
      </c>
      <c r="B42" s="108">
        <v>4</v>
      </c>
      <c r="C42" s="106"/>
    </row>
    <row r="43" spans="1:3" ht="15.6" thickBot="1" x14ac:dyDescent="0.35">
      <c r="A43" s="27" t="s">
        <v>74</v>
      </c>
      <c r="B43" s="105"/>
      <c r="C43" s="107"/>
    </row>
    <row r="44" spans="1:3" ht="15" x14ac:dyDescent="0.3">
      <c r="A44" s="39" t="s">
        <v>21</v>
      </c>
      <c r="B44" s="24"/>
      <c r="C44" s="24"/>
    </row>
    <row r="45" spans="1:3" ht="45" x14ac:dyDescent="0.3">
      <c r="A45" s="110" t="s">
        <v>93</v>
      </c>
      <c r="B45" s="148">
        <v>2</v>
      </c>
      <c r="C45" s="133"/>
    </row>
    <row r="46" spans="1:3" ht="15" x14ac:dyDescent="0.3">
      <c r="A46" s="111" t="s">
        <v>94</v>
      </c>
      <c r="B46" s="150">
        <v>2</v>
      </c>
      <c r="C46" s="173"/>
    </row>
    <row r="47" spans="1:3" ht="45" x14ac:dyDescent="0.3">
      <c r="A47" s="111" t="s">
        <v>95</v>
      </c>
      <c r="B47" s="150">
        <v>2</v>
      </c>
      <c r="C47" s="173"/>
    </row>
    <row r="48" spans="1:3" ht="45" x14ac:dyDescent="0.3">
      <c r="A48" s="112" t="s">
        <v>96</v>
      </c>
      <c r="B48" s="134">
        <v>2</v>
      </c>
      <c r="C48" s="135"/>
    </row>
    <row r="49" spans="1:3" ht="15.6" thickBot="1" x14ac:dyDescent="0.35">
      <c r="A49" s="113" t="s">
        <v>74</v>
      </c>
      <c r="B49" s="136"/>
      <c r="C49" s="137"/>
    </row>
    <row r="50" spans="1:3" ht="15" x14ac:dyDescent="0.3">
      <c r="A50" s="39" t="s">
        <v>25</v>
      </c>
      <c r="B50" s="24"/>
      <c r="C50" s="24"/>
    </row>
    <row r="51" spans="1:3" ht="45" x14ac:dyDescent="0.3">
      <c r="A51" s="26" t="s">
        <v>97</v>
      </c>
      <c r="B51" s="132">
        <v>3</v>
      </c>
      <c r="C51" s="188"/>
    </row>
    <row r="52" spans="1:3" ht="45" x14ac:dyDescent="0.3">
      <c r="A52" s="26" t="s">
        <v>98</v>
      </c>
      <c r="B52" s="134">
        <v>3</v>
      </c>
      <c r="C52" s="189"/>
    </row>
    <row r="53" spans="1:3" ht="15.6" thickBot="1" x14ac:dyDescent="0.35">
      <c r="A53" s="27" t="s">
        <v>74</v>
      </c>
      <c r="B53" s="136"/>
      <c r="C53" s="190"/>
    </row>
    <row r="54" spans="1:3" ht="15" x14ac:dyDescent="0.3">
      <c r="A54" s="39" t="s">
        <v>99</v>
      </c>
      <c r="B54" s="24"/>
      <c r="C54" s="24"/>
    </row>
    <row r="55" spans="1:3" ht="45" x14ac:dyDescent="0.3">
      <c r="A55" s="26" t="s">
        <v>100</v>
      </c>
      <c r="B55" s="187">
        <v>2</v>
      </c>
      <c r="C55" s="187"/>
    </row>
    <row r="56" spans="1:3" ht="30" x14ac:dyDescent="0.3">
      <c r="A56" s="26" t="s">
        <v>101</v>
      </c>
      <c r="B56" s="187">
        <v>2</v>
      </c>
      <c r="C56" s="187"/>
    </row>
    <row r="57" spans="1:3" ht="15.6" thickBot="1" x14ac:dyDescent="0.35">
      <c r="A57" s="41" t="s">
        <v>74</v>
      </c>
      <c r="B57" s="187"/>
      <c r="C57" s="187"/>
    </row>
    <row r="58" spans="1:3" ht="16.2" thickBot="1" x14ac:dyDescent="0.35">
      <c r="A58" s="278" t="s">
        <v>88</v>
      </c>
      <c r="B58" s="279"/>
      <c r="C58" s="280"/>
    </row>
    <row r="59" spans="1:3" ht="16.2" thickBot="1" x14ac:dyDescent="0.35">
      <c r="A59" s="25" t="s">
        <v>69</v>
      </c>
      <c r="B59" s="21" t="s">
        <v>159</v>
      </c>
      <c r="C59" s="21" t="s">
        <v>160</v>
      </c>
    </row>
    <row r="60" spans="1:3" ht="15" x14ac:dyDescent="0.3">
      <c r="A60" s="39" t="s">
        <v>102</v>
      </c>
      <c r="B60" s="37"/>
      <c r="C60" s="23"/>
    </row>
    <row r="61" spans="1:3" ht="30" x14ac:dyDescent="0.3">
      <c r="A61" s="26" t="s">
        <v>103</v>
      </c>
      <c r="B61" s="187">
        <v>3</v>
      </c>
      <c r="C61" s="187"/>
    </row>
    <row r="62" spans="1:3" ht="30" x14ac:dyDescent="0.3">
      <c r="A62" s="26" t="s">
        <v>104</v>
      </c>
      <c r="B62" s="187">
        <v>2</v>
      </c>
      <c r="C62" s="187"/>
    </row>
    <row r="63" spans="1:3" ht="15.6" thickBot="1" x14ac:dyDescent="0.35">
      <c r="A63" s="27" t="s">
        <v>74</v>
      </c>
      <c r="B63" s="187"/>
      <c r="C63" s="187"/>
    </row>
    <row r="64" spans="1:3" ht="15" x14ac:dyDescent="0.3">
      <c r="A64" s="39" t="s">
        <v>31</v>
      </c>
      <c r="B64" s="37"/>
      <c r="C64" s="23"/>
    </row>
    <row r="65" spans="1:3" ht="45" x14ac:dyDescent="0.3">
      <c r="A65" s="26" t="s">
        <v>105</v>
      </c>
      <c r="B65" s="183">
        <v>2</v>
      </c>
      <c r="C65" s="184"/>
    </row>
    <row r="66" spans="1:3" ht="30" x14ac:dyDescent="0.3">
      <c r="A66" s="26" t="s">
        <v>106</v>
      </c>
      <c r="B66" s="183">
        <v>2</v>
      </c>
      <c r="C66" s="184"/>
    </row>
    <row r="67" spans="1:3" ht="15.6" thickBot="1" x14ac:dyDescent="0.35">
      <c r="A67" s="27" t="s">
        <v>74</v>
      </c>
      <c r="B67" s="185"/>
      <c r="C67" s="186"/>
    </row>
    <row r="68" spans="1:3" ht="15" x14ac:dyDescent="0.3">
      <c r="A68" s="39" t="s">
        <v>33</v>
      </c>
      <c r="B68" s="104"/>
      <c r="C68" s="42"/>
    </row>
    <row r="69" spans="1:3" ht="30" x14ac:dyDescent="0.3">
      <c r="A69" s="26" t="s">
        <v>107</v>
      </c>
      <c r="B69" s="160">
        <v>2</v>
      </c>
      <c r="C69" s="178"/>
    </row>
    <row r="70" spans="1:3" ht="30" x14ac:dyDescent="0.3">
      <c r="A70" s="26" t="s">
        <v>108</v>
      </c>
      <c r="B70" s="179">
        <v>2</v>
      </c>
      <c r="C70" s="180"/>
    </row>
    <row r="71" spans="1:3" ht="45" x14ac:dyDescent="0.3">
      <c r="A71" s="26" t="s">
        <v>109</v>
      </c>
      <c r="B71" s="154">
        <v>2</v>
      </c>
      <c r="C71" s="181"/>
    </row>
    <row r="72" spans="1:3" ht="15.6" thickBot="1" x14ac:dyDescent="0.35">
      <c r="A72" s="27" t="s">
        <v>74</v>
      </c>
      <c r="B72" s="136"/>
      <c r="C72" s="182"/>
    </row>
    <row r="73" spans="1:3" ht="15.6" thickBot="1" x14ac:dyDescent="0.35">
      <c r="A73" s="43" t="s">
        <v>164</v>
      </c>
      <c r="B73" s="114">
        <f>SUM(B38:B71)</f>
        <v>45</v>
      </c>
      <c r="C73" s="44"/>
    </row>
    <row r="74" spans="1:3" ht="15.6" thickBot="1" x14ac:dyDescent="0.35">
      <c r="A74" s="58"/>
      <c r="B74" s="59"/>
      <c r="C74" s="60"/>
    </row>
    <row r="75" spans="1:3" ht="16.2" thickBot="1" x14ac:dyDescent="0.35">
      <c r="A75" s="45" t="s">
        <v>110</v>
      </c>
      <c r="B75" s="46"/>
      <c r="C75" s="47"/>
    </row>
    <row r="76" spans="1:3" ht="16.2" thickBot="1" x14ac:dyDescent="0.35">
      <c r="A76" s="25" t="s">
        <v>69</v>
      </c>
      <c r="B76" s="21" t="s">
        <v>159</v>
      </c>
      <c r="C76" s="21" t="s">
        <v>160</v>
      </c>
    </row>
    <row r="77" spans="1:3" x14ac:dyDescent="0.3">
      <c r="A77" s="48" t="s">
        <v>20</v>
      </c>
      <c r="B77" s="49"/>
      <c r="C77" s="49"/>
    </row>
    <row r="78" spans="1:3" ht="30" x14ac:dyDescent="0.3">
      <c r="A78" s="26" t="s">
        <v>111</v>
      </c>
      <c r="B78" s="138">
        <v>1</v>
      </c>
      <c r="C78" s="139"/>
    </row>
    <row r="79" spans="1:3" ht="15" x14ac:dyDescent="0.3">
      <c r="A79" s="26" t="s">
        <v>112</v>
      </c>
      <c r="B79" s="138">
        <v>1</v>
      </c>
      <c r="C79" s="139"/>
    </row>
    <row r="80" spans="1:3" ht="15.6" thickBot="1" x14ac:dyDescent="0.35">
      <c r="A80" s="27" t="s">
        <v>74</v>
      </c>
      <c r="B80" s="137"/>
      <c r="C80" s="140"/>
    </row>
    <row r="81" spans="1:3" ht="15" x14ac:dyDescent="0.3">
      <c r="A81" s="50" t="s">
        <v>113</v>
      </c>
      <c r="B81" s="50"/>
      <c r="C81" s="50"/>
    </row>
    <row r="82" spans="1:3" ht="45" x14ac:dyDescent="0.3">
      <c r="A82" s="26" t="s">
        <v>114</v>
      </c>
      <c r="B82" s="138">
        <v>2</v>
      </c>
      <c r="C82" s="138"/>
    </row>
    <row r="83" spans="1:3" ht="15.6" thickBot="1" x14ac:dyDescent="0.35">
      <c r="A83" s="27" t="s">
        <v>74</v>
      </c>
      <c r="B83" s="155"/>
      <c r="C83" s="155"/>
    </row>
    <row r="84" spans="1:3" ht="15" x14ac:dyDescent="0.3">
      <c r="A84" s="50" t="s">
        <v>115</v>
      </c>
      <c r="B84" s="51"/>
      <c r="C84" s="52"/>
    </row>
    <row r="85" spans="1:3" ht="45" x14ac:dyDescent="0.3">
      <c r="A85" s="26" t="s">
        <v>116</v>
      </c>
      <c r="B85" s="171">
        <v>2</v>
      </c>
      <c r="C85" s="133"/>
    </row>
    <row r="86" spans="1:3" ht="30" x14ac:dyDescent="0.3">
      <c r="A86" s="26" t="s">
        <v>117</v>
      </c>
      <c r="B86" s="172">
        <v>0.5</v>
      </c>
      <c r="C86" s="173"/>
    </row>
    <row r="87" spans="1:3" ht="30" x14ac:dyDescent="0.3">
      <c r="A87" s="26" t="s">
        <v>118</v>
      </c>
      <c r="B87" s="172">
        <v>0.5</v>
      </c>
      <c r="C87" s="173"/>
    </row>
    <row r="88" spans="1:3" ht="30" x14ac:dyDescent="0.3">
      <c r="A88" s="26" t="s">
        <v>119</v>
      </c>
      <c r="B88" s="174">
        <v>1</v>
      </c>
      <c r="C88" s="175"/>
    </row>
    <row r="89" spans="1:3" ht="15.6" thickBot="1" x14ac:dyDescent="0.35">
      <c r="A89" s="27" t="s">
        <v>74</v>
      </c>
      <c r="B89" s="176"/>
      <c r="C89" s="177"/>
    </row>
    <row r="90" spans="1:3" ht="15" x14ac:dyDescent="0.3">
      <c r="A90" s="50" t="s">
        <v>120</v>
      </c>
      <c r="B90" s="49"/>
      <c r="C90" s="49"/>
    </row>
    <row r="91" spans="1:3" ht="30" x14ac:dyDescent="0.3">
      <c r="A91" s="26" t="s">
        <v>121</v>
      </c>
      <c r="B91" s="163">
        <v>1</v>
      </c>
      <c r="C91" s="164"/>
    </row>
    <row r="92" spans="1:3" ht="60" x14ac:dyDescent="0.3">
      <c r="A92" s="26" t="s">
        <v>122</v>
      </c>
      <c r="B92" s="165">
        <v>3</v>
      </c>
      <c r="C92" s="166"/>
    </row>
    <row r="93" spans="1:3" ht="30" x14ac:dyDescent="0.3">
      <c r="A93" s="26" t="s">
        <v>123</v>
      </c>
      <c r="B93" s="165">
        <v>0</v>
      </c>
      <c r="C93" s="166"/>
    </row>
    <row r="94" spans="1:3" ht="60" x14ac:dyDescent="0.3">
      <c r="A94" s="26" t="s">
        <v>124</v>
      </c>
      <c r="B94" s="165">
        <v>1</v>
      </c>
      <c r="C94" s="166"/>
    </row>
    <row r="95" spans="1:3" ht="15" x14ac:dyDescent="0.3">
      <c r="A95" s="26" t="s">
        <v>125</v>
      </c>
      <c r="B95" s="165">
        <v>2</v>
      </c>
      <c r="C95" s="166"/>
    </row>
    <row r="96" spans="1:3" ht="30" x14ac:dyDescent="0.3">
      <c r="A96" s="26" t="s">
        <v>126</v>
      </c>
      <c r="B96" s="167">
        <v>2</v>
      </c>
      <c r="C96" s="168"/>
    </row>
    <row r="97" spans="1:3" ht="15.6" thickBot="1" x14ac:dyDescent="0.35">
      <c r="A97" s="27" t="s">
        <v>74</v>
      </c>
      <c r="B97" s="169"/>
      <c r="C97" s="170"/>
    </row>
    <row r="98" spans="1:3" ht="15" x14ac:dyDescent="0.3">
      <c r="A98" s="50" t="s">
        <v>127</v>
      </c>
      <c r="B98" s="53"/>
      <c r="C98" s="53"/>
    </row>
    <row r="99" spans="1:3" ht="30" x14ac:dyDescent="0.3">
      <c r="A99" s="26" t="s">
        <v>128</v>
      </c>
      <c r="B99" s="160">
        <v>3</v>
      </c>
      <c r="C99" s="161"/>
    </row>
    <row r="100" spans="1:3" ht="30" x14ac:dyDescent="0.3">
      <c r="A100" s="26" t="s">
        <v>129</v>
      </c>
      <c r="B100" s="162">
        <v>1</v>
      </c>
      <c r="C100" s="162"/>
    </row>
    <row r="101" spans="1:3" ht="30" x14ac:dyDescent="0.3">
      <c r="A101" s="26" t="s">
        <v>130</v>
      </c>
      <c r="B101" s="162">
        <v>1</v>
      </c>
      <c r="C101" s="162"/>
    </row>
    <row r="102" spans="1:3" ht="45" x14ac:dyDescent="0.3">
      <c r="A102" s="26" t="s">
        <v>131</v>
      </c>
      <c r="B102" s="154">
        <v>1</v>
      </c>
      <c r="C102" s="155"/>
    </row>
    <row r="103" spans="1:3" ht="30" x14ac:dyDescent="0.3">
      <c r="A103" s="26" t="s">
        <v>132</v>
      </c>
      <c r="B103" s="154">
        <v>1</v>
      </c>
      <c r="C103" s="155"/>
    </row>
    <row r="104" spans="1:3" ht="30" x14ac:dyDescent="0.3">
      <c r="A104" s="26" t="s">
        <v>133</v>
      </c>
      <c r="B104" s="156">
        <v>0</v>
      </c>
      <c r="C104" s="157"/>
    </row>
    <row r="105" spans="1:3" ht="45" x14ac:dyDescent="0.3">
      <c r="A105" s="26" t="s">
        <v>134</v>
      </c>
      <c r="B105" s="156">
        <v>1</v>
      </c>
      <c r="C105" s="157"/>
    </row>
    <row r="106" spans="1:3" ht="30" x14ac:dyDescent="0.3">
      <c r="A106" s="26" t="s">
        <v>135</v>
      </c>
      <c r="B106" s="156">
        <v>0</v>
      </c>
      <c r="C106" s="157"/>
    </row>
    <row r="107" spans="1:3" ht="15.6" thickBot="1" x14ac:dyDescent="0.35">
      <c r="A107" s="27" t="s">
        <v>74</v>
      </c>
      <c r="B107" s="158"/>
      <c r="C107" s="159"/>
    </row>
    <row r="108" spans="1:3" ht="15" x14ac:dyDescent="0.3">
      <c r="A108" s="50" t="s">
        <v>28</v>
      </c>
      <c r="B108" s="53"/>
      <c r="C108" s="54"/>
    </row>
    <row r="109" spans="1:3" ht="45" x14ac:dyDescent="0.3">
      <c r="A109" s="26" t="s">
        <v>136</v>
      </c>
      <c r="B109" s="132">
        <v>2</v>
      </c>
      <c r="C109" s="133"/>
    </row>
    <row r="110" spans="1:3" ht="30" x14ac:dyDescent="0.3">
      <c r="A110" s="26" t="s">
        <v>137</v>
      </c>
      <c r="B110" s="144">
        <v>2</v>
      </c>
      <c r="C110" s="145"/>
    </row>
    <row r="111" spans="1:3" ht="30" x14ac:dyDescent="0.3">
      <c r="A111" s="26" t="s">
        <v>138</v>
      </c>
      <c r="B111" s="144">
        <v>2</v>
      </c>
      <c r="C111" s="145"/>
    </row>
    <row r="112" spans="1:3" ht="45.6" x14ac:dyDescent="0.3">
      <c r="A112" s="26" t="s">
        <v>139</v>
      </c>
      <c r="B112" s="144">
        <v>2</v>
      </c>
      <c r="C112" s="145"/>
    </row>
    <row r="113" spans="1:3" ht="30" x14ac:dyDescent="0.3">
      <c r="A113" s="26" t="s">
        <v>140</v>
      </c>
      <c r="B113" s="144">
        <v>2</v>
      </c>
      <c r="C113" s="145"/>
    </row>
    <row r="114" spans="1:3" ht="15.6" thickBot="1" x14ac:dyDescent="0.35">
      <c r="A114" s="27" t="s">
        <v>74</v>
      </c>
      <c r="B114" s="146"/>
      <c r="C114" s="147"/>
    </row>
    <row r="115" spans="1:3" ht="15" x14ac:dyDescent="0.3">
      <c r="A115" s="50" t="s">
        <v>141</v>
      </c>
      <c r="B115" s="49"/>
      <c r="C115" s="49"/>
    </row>
    <row r="116" spans="1:3" ht="30" x14ac:dyDescent="0.3">
      <c r="A116" s="26" t="s">
        <v>142</v>
      </c>
      <c r="B116" s="132">
        <v>1</v>
      </c>
      <c r="C116" s="148"/>
    </row>
    <row r="117" spans="1:3" ht="45" x14ac:dyDescent="0.3">
      <c r="A117" s="26" t="s">
        <v>143</v>
      </c>
      <c r="B117" s="149">
        <v>2</v>
      </c>
      <c r="C117" s="150"/>
    </row>
    <row r="118" spans="1:3" ht="30" x14ac:dyDescent="0.3">
      <c r="A118" s="26" t="s">
        <v>144</v>
      </c>
      <c r="B118" s="149">
        <v>2</v>
      </c>
      <c r="C118" s="150"/>
    </row>
    <row r="119" spans="1:3" ht="45" x14ac:dyDescent="0.3">
      <c r="A119" s="26" t="s">
        <v>145</v>
      </c>
      <c r="B119" s="149">
        <v>2</v>
      </c>
      <c r="C119" s="150"/>
    </row>
    <row r="120" spans="1:3" ht="15.6" thickBot="1" x14ac:dyDescent="0.35">
      <c r="A120" s="27" t="s">
        <v>74</v>
      </c>
      <c r="B120" s="151"/>
      <c r="C120" s="152"/>
    </row>
    <row r="121" spans="1:3" ht="15" x14ac:dyDescent="0.3">
      <c r="A121" s="50" t="s">
        <v>34</v>
      </c>
      <c r="B121" s="139"/>
      <c r="C121" s="139"/>
    </row>
    <row r="122" spans="1:3" ht="45" x14ac:dyDescent="0.3">
      <c r="A122" s="26" t="s">
        <v>146</v>
      </c>
      <c r="B122" s="132">
        <v>1</v>
      </c>
      <c r="C122" s="133"/>
    </row>
    <row r="123" spans="1:3" ht="60" x14ac:dyDescent="0.3">
      <c r="A123" s="26" t="s">
        <v>147</v>
      </c>
      <c r="B123" s="134">
        <v>1</v>
      </c>
      <c r="C123" s="135"/>
    </row>
    <row r="124" spans="1:3" ht="15.6" thickBot="1" x14ac:dyDescent="0.35">
      <c r="A124" s="27" t="s">
        <v>74</v>
      </c>
      <c r="B124" s="136"/>
      <c r="C124" s="137"/>
    </row>
    <row r="125" spans="1:3" ht="15" thickBot="1" x14ac:dyDescent="0.35">
      <c r="A125" s="55" t="s">
        <v>165</v>
      </c>
      <c r="B125" s="121">
        <f>SUM(B78:B123)</f>
        <v>44</v>
      </c>
      <c r="C125" s="56"/>
    </row>
    <row r="126" spans="1:3" ht="15" thickBot="1" x14ac:dyDescent="0.35">
      <c r="A126" s="57"/>
      <c r="B126" s="57"/>
      <c r="C126" s="57"/>
    </row>
    <row r="127" spans="1:3" ht="15" thickBot="1" x14ac:dyDescent="0.35">
      <c r="A127" s="55" t="s">
        <v>166</v>
      </c>
      <c r="B127" s="121">
        <f>B125+B73+B33</f>
        <v>105</v>
      </c>
      <c r="C127" s="56"/>
    </row>
    <row r="128" spans="1:3" x14ac:dyDescent="0.3">
      <c r="A128" s="20"/>
      <c r="B128" s="139"/>
      <c r="C128" s="139"/>
    </row>
    <row r="129" spans="1:3" x14ac:dyDescent="0.3">
      <c r="A129" s="20" t="s">
        <v>148</v>
      </c>
      <c r="B129" s="138">
        <v>15</v>
      </c>
      <c r="C129" s="139"/>
    </row>
    <row r="130" spans="1:3" ht="15" thickBot="1" x14ac:dyDescent="0.35">
      <c r="A130" s="16"/>
      <c r="B130" s="140"/>
      <c r="C130" s="153"/>
    </row>
    <row r="131" spans="1:3" x14ac:dyDescent="0.3">
      <c r="A131" s="20"/>
      <c r="B131" s="141"/>
      <c r="C131" s="272"/>
    </row>
    <row r="132" spans="1:3" x14ac:dyDescent="0.3">
      <c r="A132" s="20" t="s">
        <v>163</v>
      </c>
      <c r="B132" s="142">
        <f>SUM(B127+B129)</f>
        <v>120</v>
      </c>
      <c r="C132" s="273"/>
    </row>
    <row r="133" spans="1:3" ht="15" thickBot="1" x14ac:dyDescent="0.35">
      <c r="A133" s="16"/>
      <c r="B133" s="143"/>
      <c r="C133" s="274"/>
    </row>
    <row r="134" spans="1:3" ht="15" thickBot="1" x14ac:dyDescent="0.35">
      <c r="A134" s="61"/>
      <c r="B134" s="62"/>
      <c r="C134" s="63"/>
    </row>
    <row r="135" spans="1:3" ht="15" thickBot="1" x14ac:dyDescent="0.35">
      <c r="A135" s="131" t="s">
        <v>194</v>
      </c>
      <c r="B135" s="242">
        <f ca="1">(Timing!B9-TODAY())/7</f>
        <v>33.428571428571431</v>
      </c>
      <c r="C135" s="65"/>
    </row>
    <row r="136" spans="1:3" ht="15" thickBot="1" x14ac:dyDescent="0.35">
      <c r="A136" s="241" t="s">
        <v>195</v>
      </c>
      <c r="B136" s="243">
        <f ca="1">B132/B135</f>
        <v>3.5897435897435894</v>
      </c>
      <c r="C136" s="244" t="s">
        <v>149</v>
      </c>
    </row>
    <row r="138" spans="1:3" x14ac:dyDescent="0.3">
      <c r="A138" s="128" t="s">
        <v>174</v>
      </c>
    </row>
  </sheetData>
  <mergeCells count="6">
    <mergeCell ref="D1:D7"/>
    <mergeCell ref="C131:C133"/>
    <mergeCell ref="A8:C8"/>
    <mergeCell ref="A35:C35"/>
    <mergeCell ref="A58:C58"/>
    <mergeCell ref="A1:C7"/>
  </mergeCells>
  <hyperlinks>
    <hyperlink ref="A138" r:id="rId1" xr:uid="{FCFB4252-E6F8-4121-B4A1-43E52377866C}"/>
  </hyperlinks>
  <printOptions gridLines="1"/>
  <pageMargins left="0.7" right="0.7" top="0.75" bottom="0.75" header="0.3" footer="0.3"/>
  <pageSetup scale="83" orientation="portrait" r:id="rId2"/>
  <rowBreaks count="4" manualBreakCount="4">
    <brk id="34" max="16383" man="1"/>
    <brk id="57" max="16383" man="1"/>
    <brk id="89" max="16383" man="1"/>
    <brk id="11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52777-0715-46F7-B015-034864ED4B70}">
  <dimension ref="A1:F30"/>
  <sheetViews>
    <sheetView workbookViewId="0">
      <selection sqref="A1:XFD1048576"/>
    </sheetView>
  </sheetViews>
  <sheetFormatPr defaultRowHeight="14.4" x14ac:dyDescent="0.3"/>
  <cols>
    <col min="1" max="1" width="35.6640625" customWidth="1"/>
    <col min="2" max="2" width="40.5546875" customWidth="1"/>
    <col min="5" max="5" width="24.21875" customWidth="1"/>
  </cols>
  <sheetData>
    <row r="1" spans="1:6" x14ac:dyDescent="0.3">
      <c r="A1" s="127" t="s">
        <v>175</v>
      </c>
    </row>
    <row r="2" spans="1:6" x14ac:dyDescent="0.3">
      <c r="A2" s="128" t="s">
        <v>174</v>
      </c>
    </row>
    <row r="4" spans="1:6" x14ac:dyDescent="0.3">
      <c r="A4" s="128" t="s">
        <v>190</v>
      </c>
    </row>
    <row r="6" spans="1:6" x14ac:dyDescent="0.3">
      <c r="A6" s="128" t="s">
        <v>191</v>
      </c>
    </row>
    <row r="8" spans="1:6" x14ac:dyDescent="0.3">
      <c r="A8" s="128" t="s">
        <v>196</v>
      </c>
    </row>
    <row r="9" spans="1:6" x14ac:dyDescent="0.3">
      <c r="A9" s="128"/>
    </row>
    <row r="10" spans="1:6" x14ac:dyDescent="0.3">
      <c r="A10" s="128" t="s">
        <v>197</v>
      </c>
    </row>
    <row r="11" spans="1:6" x14ac:dyDescent="0.3">
      <c r="A11" s="128"/>
    </row>
    <row r="12" spans="1:6" x14ac:dyDescent="0.3">
      <c r="A12" s="128" t="s">
        <v>198</v>
      </c>
    </row>
    <row r="13" spans="1:6" x14ac:dyDescent="0.3">
      <c r="A13" s="128"/>
    </row>
    <row r="14" spans="1:6" x14ac:dyDescent="0.3">
      <c r="A14" s="118" t="s">
        <v>150</v>
      </c>
      <c r="B14" s="118" t="s">
        <v>158</v>
      </c>
      <c r="E14" s="127" t="s">
        <v>199</v>
      </c>
      <c r="F14" s="3"/>
    </row>
    <row r="15" spans="1:6" x14ac:dyDescent="0.3">
      <c r="A15" s="103" t="s">
        <v>19</v>
      </c>
      <c r="B15" s="102" t="s">
        <v>19</v>
      </c>
      <c r="E15" t="s">
        <v>167</v>
      </c>
    </row>
    <row r="16" spans="1:6" x14ac:dyDescent="0.3">
      <c r="A16" s="103" t="s">
        <v>21</v>
      </c>
      <c r="B16" s="102" t="s">
        <v>21</v>
      </c>
      <c r="E16" t="s">
        <v>168</v>
      </c>
    </row>
    <row r="17" spans="1:5" x14ac:dyDescent="0.3">
      <c r="A17" s="103" t="s">
        <v>23</v>
      </c>
      <c r="B17" s="102" t="s">
        <v>23</v>
      </c>
      <c r="E17" t="s">
        <v>169</v>
      </c>
    </row>
    <row r="18" spans="1:5" x14ac:dyDescent="0.3">
      <c r="A18" s="103" t="s">
        <v>25</v>
      </c>
      <c r="B18" s="102" t="s">
        <v>25</v>
      </c>
      <c r="E18" t="s">
        <v>170</v>
      </c>
    </row>
    <row r="19" spans="1:5" x14ac:dyDescent="0.3">
      <c r="A19" s="103" t="s">
        <v>27</v>
      </c>
      <c r="B19" s="102" t="s">
        <v>27</v>
      </c>
      <c r="E19" t="s">
        <v>151</v>
      </c>
    </row>
    <row r="20" spans="1:5" x14ac:dyDescent="0.3">
      <c r="A20" s="103" t="s">
        <v>29</v>
      </c>
      <c r="B20" s="102" t="s">
        <v>29</v>
      </c>
      <c r="E20" t="s">
        <v>171</v>
      </c>
    </row>
    <row r="21" spans="1:5" x14ac:dyDescent="0.3">
      <c r="A21" s="103" t="s">
        <v>31</v>
      </c>
      <c r="B21" s="102" t="s">
        <v>31</v>
      </c>
      <c r="E21" t="s">
        <v>172</v>
      </c>
    </row>
    <row r="22" spans="1:5" x14ac:dyDescent="0.3">
      <c r="A22" s="103" t="s">
        <v>33</v>
      </c>
      <c r="B22" s="102" t="s">
        <v>33</v>
      </c>
      <c r="E22" t="s">
        <v>173</v>
      </c>
    </row>
    <row r="23" spans="1:5" x14ac:dyDescent="0.3">
      <c r="A23" s="103" t="s">
        <v>20</v>
      </c>
      <c r="B23" s="13" t="s">
        <v>20</v>
      </c>
    </row>
    <row r="24" spans="1:5" x14ac:dyDescent="0.3">
      <c r="A24" s="103" t="s">
        <v>22</v>
      </c>
      <c r="B24" s="13" t="s">
        <v>22</v>
      </c>
    </row>
    <row r="25" spans="1:5" x14ac:dyDescent="0.3">
      <c r="A25" s="103" t="s">
        <v>24</v>
      </c>
      <c r="B25" s="13" t="s">
        <v>24</v>
      </c>
    </row>
    <row r="26" spans="1:5" x14ac:dyDescent="0.3">
      <c r="A26" s="103" t="s">
        <v>26</v>
      </c>
      <c r="B26" s="13" t="s">
        <v>26</v>
      </c>
    </row>
    <row r="27" spans="1:5" x14ac:dyDescent="0.3">
      <c r="A27" s="103" t="s">
        <v>28</v>
      </c>
      <c r="B27" s="13" t="s">
        <v>28</v>
      </c>
    </row>
    <row r="28" spans="1:5" x14ac:dyDescent="0.3">
      <c r="A28" s="103" t="s">
        <v>30</v>
      </c>
      <c r="B28" s="13" t="s">
        <v>30</v>
      </c>
    </row>
    <row r="29" spans="1:5" x14ac:dyDescent="0.3">
      <c r="A29" s="103" t="s">
        <v>32</v>
      </c>
      <c r="B29" s="13" t="s">
        <v>32</v>
      </c>
    </row>
    <row r="30" spans="1:5" x14ac:dyDescent="0.3">
      <c r="A30" s="103" t="s">
        <v>34</v>
      </c>
      <c r="B30" s="13" t="s">
        <v>34</v>
      </c>
    </row>
  </sheetData>
  <autoFilter ref="E14:E22" xr:uid="{67ABCCEB-6E9D-4193-81AA-8865A003DE95}"/>
  <hyperlinks>
    <hyperlink ref="B18" r:id="rId1" location="/professional/technology-application" xr:uid="{B90B3047-3C14-45A2-8AC7-A3F96BDCA3E7}"/>
    <hyperlink ref="B15" r:id="rId2" location="/professional/learning-sciences" xr:uid="{5F2B8B1A-BE22-481C-B958-66CB6BC36DB8}"/>
    <hyperlink ref="B19" r:id="rId3" location="/professional/knowledge-management" xr:uid="{BB6DBFAD-7BAE-4CF9-AC8D-45A54F0245A8}"/>
    <hyperlink ref="B16" r:id="rId4" location="/professional/instructional-design" xr:uid="{508B0411-8B70-49BE-B721-7E1AD41E326B}"/>
    <hyperlink ref="B17" r:id="rId5" location="/professional/training-delivery-and-facilitation" xr:uid="{83F61CFD-73F0-422C-A822-9E49C08B1B75}"/>
    <hyperlink ref="B20" r:id="rId6" location="/professional/career-and-leadership-development" xr:uid="{0B4BD79C-41CC-4834-92D9-8B1243394761}"/>
    <hyperlink ref="B21" r:id="rId7" location="/professional/coaching" xr:uid="{47A488AC-3817-429A-AF12-A4183C7AFB8E}"/>
    <hyperlink ref="B22" r:id="rId8" location="/professional/evaluating-impact" xr:uid="{ECCEE113-AE61-4312-AF3A-4ECE45E1BB5B}"/>
    <hyperlink ref="B23" r:id="rId9" location="/organizational/business-insight" xr:uid="{331AFE4E-0B0F-4D6D-A851-BBE651B4079D}"/>
    <hyperlink ref="B24" r:id="rId10" location="/organizational/consulting-and-business-partnering" xr:uid="{4817D5F8-4A8A-458F-94F1-45457522FD7F}"/>
    <hyperlink ref="B25" r:id="rId11" location="/organizational/organization-development-and-culture" xr:uid="{C91A8F64-CC1E-45AC-A1AC-3AF2312419CF}"/>
    <hyperlink ref="B26" r:id="rId12" location="/organizational/talent-strategy-and-management" xr:uid="{DABC91D5-36AB-4DA7-8A03-914E46E81C2E}"/>
    <hyperlink ref="B27" r:id="rId13" location="/organizational/performance-improvement" xr:uid="{FE5C4B57-2A94-4AEF-AF55-2C02284551F6}"/>
    <hyperlink ref="B28" r:id="rId14" location="/organizational/change-management" xr:uid="{4E7565E4-665D-401A-97F5-E17B6ED2F934}"/>
    <hyperlink ref="B29" r:id="rId15" location="/organizational/data-and-analytics" xr:uid="{9B1C70AE-98F4-41FB-B40C-B9518741BD62}"/>
    <hyperlink ref="B30" r:id="rId16" location="/organizational/future-readiness" xr:uid="{69F4C1DE-6756-4D14-8C8E-0530750365FB}"/>
    <hyperlink ref="A2" r:id="rId17" xr:uid="{1001C1C2-38F1-4548-80D6-3896A729EAF8}"/>
    <hyperlink ref="A4" r:id="rId18" xr:uid="{D2F84539-0A94-4522-85DF-9B3D62BE8FFA}"/>
    <hyperlink ref="A6" r:id="rId19" xr:uid="{8AFED2D3-B9E2-4932-BB38-EBF5B568AB6D}"/>
    <hyperlink ref="A8" r:id="rId20" xr:uid="{B50F51D7-FAD2-439B-9E9C-690248F8613E}"/>
    <hyperlink ref="A10" r:id="rId21" xr:uid="{A14D8DC3-4513-450D-8F39-FAC18826CCED}"/>
    <hyperlink ref="A12" r:id="rId22" location="/learning-plan/all-resources" xr:uid="{121D7D88-CF04-49F4-9FAC-CFCBC53982C6}"/>
  </hyperlinks>
  <pageMargins left="0.7" right="0.7" top="0.75" bottom="0.75" header="0.3" footer="0.3"/>
  <pageSetup orientation="portrait"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E9B1021ACBA741878F7AAA8D8955E4" ma:contentTypeVersion="10" ma:contentTypeDescription="Create a new document." ma:contentTypeScope="" ma:versionID="bc7c60df92ed0551f660faa07dc03402">
  <xsd:schema xmlns:xsd="http://www.w3.org/2001/XMLSchema" xmlns:xs="http://www.w3.org/2001/XMLSchema" xmlns:p="http://schemas.microsoft.com/office/2006/metadata/properties" xmlns:ns2="f0178105-6cf8-4055-b465-1560d2205f3e" xmlns:ns3="55ad6880-6a14-493e-9de6-af75d0aa23f6" targetNamespace="http://schemas.microsoft.com/office/2006/metadata/properties" ma:root="true" ma:fieldsID="c17eb07aeba684192c3da18b1481c28b" ns2:_="" ns3:_="">
    <xsd:import namespace="f0178105-6cf8-4055-b465-1560d2205f3e"/>
    <xsd:import namespace="55ad6880-6a14-493e-9de6-af75d0aa23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78105-6cf8-4055-b465-1560d2205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ad6880-6a14-493e-9de6-af75d0aa23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78DC88-8B63-4EB3-A2EC-06511AE4670A}">
  <ds:schemaRefs>
    <ds:schemaRef ds:uri="http://purl.org/dc/terms/"/>
    <ds:schemaRef ds:uri="http://schemas.microsoft.com/office/2006/documentManagement/types"/>
    <ds:schemaRef ds:uri="http://www.w3.org/XML/1998/namespace"/>
    <ds:schemaRef ds:uri="http://schemas.microsoft.com/office/infopath/2007/PartnerControls"/>
    <ds:schemaRef ds:uri="55ad6880-6a14-493e-9de6-af75d0aa23f6"/>
    <ds:schemaRef ds:uri="http://schemas.openxmlformats.org/package/2006/metadata/core-properties"/>
    <ds:schemaRef ds:uri="f0178105-6cf8-4055-b465-1560d2205f3e"/>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28589030-8F99-4B8A-9A14-693BE6A10EA0}">
  <ds:schemaRefs>
    <ds:schemaRef ds:uri="http://schemas.microsoft.com/sharepoint/v3/contenttype/forms"/>
  </ds:schemaRefs>
</ds:datastoreItem>
</file>

<file path=customXml/itemProps3.xml><?xml version="1.0" encoding="utf-8"?>
<ds:datastoreItem xmlns:ds="http://schemas.openxmlformats.org/officeDocument/2006/customXml" ds:itemID="{3B85DFED-B862-475B-B618-D09EA66177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78105-6cf8-4055-b465-1560d2205f3e"/>
    <ds:schemaRef ds:uri="55ad6880-6a14-493e-9de6-af75d0aa23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Work Experience</vt:lpstr>
      <vt:lpstr>Professional Development</vt:lpstr>
      <vt:lpstr>Timing</vt:lpstr>
      <vt:lpstr>Study Plan</vt:lpstr>
      <vt:lpstr>Resources</vt:lpstr>
      <vt:lpstr>'Professional Development'!Print_Area</vt:lpstr>
      <vt:lpstr>'Study Plan'!Print_Area</vt:lpstr>
      <vt:lpstr>Summary!Print_Area</vt:lpstr>
      <vt:lpstr>'Work Experience'!Print_Area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Kaiden</dc:creator>
  <cp:keywords/>
  <dc:description/>
  <cp:lastModifiedBy>Susan Kaiden</cp:lastModifiedBy>
  <cp:revision/>
  <cp:lastPrinted>2022-02-09T23:31:44Z</cp:lastPrinted>
  <dcterms:created xsi:type="dcterms:W3CDTF">2022-01-24T22:13:47Z</dcterms:created>
  <dcterms:modified xsi:type="dcterms:W3CDTF">2022-02-09T23:33:23Z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0x0101009CE9B1021ACBA741878F7AAA8D8955E4</vt:lpwstr>
  </property>
</Properties>
</file>